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500"/>
  </bookViews>
  <sheets>
    <sheet name="香港-塞班（7-9月）" sheetId="3" r:id="rId1"/>
    <sheet name="香港-塞班（10-12月）" sheetId="7" r:id="rId2"/>
    <sheet name="广州-塞班（7-8月）" sheetId="4" r:id="rId3"/>
    <sheet name="广州-塞班（9月）" sheetId="6" r:id="rId4"/>
  </sheets>
  <calcPr calcId="144525" concurrentCalc="0"/>
</workbook>
</file>

<file path=xl/sharedStrings.xml><?xml version="1.0" encoding="utf-8"?>
<sst xmlns="http://schemas.openxmlformats.org/spreadsheetml/2006/main" count="137">
  <si>
    <t>香港直飞塞班 7-8月 暑期同行计划</t>
  </si>
  <si>
    <t xml:space="preserve">亮点：
美属免签海岛，护照+机票即可前往，无需港澳通行证即可香港逗留
A330 宽体双通道空中客车，座位舒适，中文空乘
免费 20KG 行李托运，免费餐食
每班必派中文领队，管家式领队服务
赠送蓝洞、万岁崖、日军最后司令部、畅游军舰岛
赠送 1 个市区午餐
</t>
  </si>
  <si>
    <t>参考航班  去程：HX076  香港-塞班   17：30-00：30+1  回程：HX077  塞班-香港   02：00-05：00</t>
  </si>
  <si>
    <t>5天3晚（逢周日）：7 月 16、23、30 日、8 月 6、13、20 日</t>
  </si>
  <si>
    <t>6天4晚（逢周三）：7 月 12、19、26 日、8 月 2、9、16、23 日</t>
  </si>
  <si>
    <t>级别</t>
  </si>
  <si>
    <t>酒店</t>
  </si>
  <si>
    <t>房型</t>
  </si>
  <si>
    <t>5天3晚</t>
  </si>
  <si>
    <t>6天4晚</t>
  </si>
  <si>
    <t>酒店含餐</t>
  </si>
  <si>
    <t>成人</t>
  </si>
  <si>
    <t>儿童</t>
  </si>
  <si>
    <t>单房差</t>
  </si>
  <si>
    <t>经济型酒店</t>
  </si>
  <si>
    <t>特价经济型</t>
  </si>
  <si>
    <t>基础房</t>
  </si>
  <si>
    <t>不含早（每团期限 6 人）</t>
  </si>
  <si>
    <t>华公寓/水湾</t>
  </si>
  <si>
    <t>早餐</t>
  </si>
  <si>
    <t>标准型酒店</t>
  </si>
  <si>
    <t>格兰维罗主楼</t>
  </si>
  <si>
    <t>海景</t>
  </si>
  <si>
    <t>格兰维罗水晶楼</t>
  </si>
  <si>
    <t>珊瑚海度假村</t>
  </si>
  <si>
    <t>主题型酒店</t>
  </si>
  <si>
    <t>太平洋度假村</t>
  </si>
  <si>
    <t>特别赠送每日三餐（价值 2000 元）</t>
  </si>
  <si>
    <t>悦泰酒店</t>
  </si>
  <si>
    <t>山景</t>
  </si>
  <si>
    <t>早餐，特别赠送酒店 1 次午餐+1 次
海触摸（价值 500 元）</t>
  </si>
  <si>
    <t>凯悦酒店</t>
  </si>
  <si>
    <t>普通海景</t>
  </si>
  <si>
    <t>肯辛顿酒店</t>
  </si>
  <si>
    <t>尊贵豪华房</t>
  </si>
  <si>
    <t>早餐，赠送每天 1 个正餐
保证入住 10-15 高层酒店房间</t>
  </si>
  <si>
    <t>报价包含</t>
  </si>
  <si>
    <t>香港机场往返塞班经济舱机票及税金，酒店住宿及基础用餐；
塞班机场至酒店接送机，北部观光（蓝洞、万岁崖、日军最后司令部、鸟岛），军舰岛上岛费，1 个市区午餐；
全程中文领队服务。</t>
  </si>
  <si>
    <t>报价不含</t>
  </si>
  <si>
    <t>国内往返香港联运机票参考费用（以申请确认为准），一切个人消费。</t>
  </si>
  <si>
    <t>升级费用</t>
  </si>
  <si>
    <t>全程升级全餐，赠送丛林探险：3 晚+700 元/人；4 晚+900 元/人；
升级商务舱另议。</t>
  </si>
  <si>
    <t>备注</t>
  </si>
  <si>
    <t>1、此价格为 2017 年 07 月 12 日-08 月 23 日塞班 5/6D 产品；
2、团期机票指定日期来回，不可更改日期及不可延期滞留，团体至少 40 人或以上方可安排独立用车；
3、入住肯辛顿的贵宾，同一团期统一安排车接送机；其余酒店则为拼车接送机；
4、小童（11 周岁以下）占床和成人同价，11 周岁以上必须占床；
5、婴儿（2 周岁以下）人民币 3000 元/人；
6、未满 18 周岁的未成年人在没有父亲或母亲的陪同下入境必须开具书面授权；
7、本公司保留随时修改以上条款之权利及最终解释权。
注意：禁止销售机票或套票给孕妇或非法劳工。如有客人蓄意隐瞒上述情况，在香港机场一经发现，我司将拒绝为该客人办理登机牌并拒绝登机，且所收费用一概不退；如在塞班机场被塞班移民局发现，亦会被即时遣返回国，由此所引起的一切费用（包括及并不限于旅游团费/机票费及遣返的机票费用）及法律责任，均由该旅客全部承担。</t>
  </si>
  <si>
    <t>联运城市及参考价格（以申请确认为准）</t>
  </si>
  <si>
    <t>城市</t>
  </si>
  <si>
    <t>参考航班</t>
  </si>
  <si>
    <t>价格（元/人）</t>
  </si>
  <si>
    <t>成都</t>
  </si>
  <si>
    <t>去程：成都-香港  HX453 07:35-10:20  回程：香港-成都  HX452 20:25-23:25</t>
  </si>
  <si>
    <t>重庆</t>
  </si>
  <si>
    <t>去程：重庆-香港  HX497 08:10-10:20  回程：香港-重庆  HX496 20:55-23:30</t>
  </si>
  <si>
    <t>香港直飞塞班 8-9月 平日同行计划</t>
  </si>
  <si>
    <t>5天3晚（逢周日）：8 月 27 日、9 月 3、10、17、24 日</t>
  </si>
  <si>
    <t>6天4晚（逢周三）：8 月 30 日、9 月 6、13、20  日</t>
  </si>
  <si>
    <r>
      <rPr>
        <sz val="11"/>
        <color rgb="FF000000"/>
        <rFont val="宋体"/>
        <charset val="134"/>
      </rPr>
      <t>不含早（每团期限</t>
    </r>
    <r>
      <rPr>
        <sz val="11"/>
        <color rgb="FF000000"/>
        <rFont val="FWKTLJ + MicrosoftYaHei"/>
        <charset val="134"/>
      </rPr>
      <t xml:space="preserve"> 6 </t>
    </r>
    <r>
      <rPr>
        <sz val="11"/>
        <color rgb="FF000000"/>
        <rFont val="宋体"/>
        <charset val="134"/>
      </rPr>
      <t>人）</t>
    </r>
  </si>
  <si>
    <t>阳光花园/高丽人</t>
  </si>
  <si>
    <t>小岛/海景酒店</t>
  </si>
  <si>
    <t>卡诺亚主楼</t>
  </si>
  <si>
    <t>舒适型酒店</t>
  </si>
  <si>
    <t>清泉酒店</t>
  </si>
  <si>
    <t>豪华园景</t>
  </si>
  <si>
    <t>香港机场往返塞班经济舱机票及税金，酒店住宿及早餐；
塞班机场至酒店接送机，北部观光，军舰岛上岛费，1 个市区午餐；
全程中文领队服务。</t>
  </si>
  <si>
    <r>
      <rPr>
        <sz val="11"/>
        <color theme="1"/>
        <rFont val="宋体"/>
        <charset val="134"/>
      </rPr>
      <t xml:space="preserve">1、国内往返联运机票参考费用以申请确认为准；其它一切个人消费。
</t>
    </r>
    <r>
      <rPr>
        <sz val="11"/>
        <color rgb="FFFF0000"/>
        <rFont val="宋体"/>
        <charset val="134"/>
      </rPr>
      <t>2、导游司机服务费：5 天人民币 200 元/人，6 天人民币 250 元/人；</t>
    </r>
  </si>
  <si>
    <t>全程升级全餐，赠送丛林探险：3 晚+700 元/人；4 晚+900 元/人；
升级商务舱价格另议。</t>
  </si>
  <si>
    <t>1、此价格为 2017 年 07 月 5-9 日、08 月 27 日-9 月 24 日塞班 5/6D 产品；
2、团期机票指定日期来回，不可更改日期及不可延期滞留，团体至少 40 人或以上方可安排独立用车；
3、入住肯辛顿的贵宾，同一团期统一安排车接送机；其余酒店则为拼车接送机；
4、小童（11周岁以下）占床和成人同价，11 周岁以上必须占床；
5、婴儿（2 周岁以下）人民币 3000 元/人；
6、未满 18 周岁的未成年人在没有父亲或母亲的陪同下入境必须开具书面授权；
7、本公司保留随时修改以上条款之权利及最终解释权。
注意：禁止销售机票或套票给孕妇或非法劳工。如有客人蓄意隐瞒上述情况，在香港机场一经发现，我司将拒绝为该客人办理登机牌并拒绝登机，且所收费用一概不退；如在塞班机场被塞班移民局发现，亦会被即时遣返回国，由此所引起的一切费用（包括及并不限于旅游团费/机票费及遣返的机票费用）及法律责任，均由该旅客全部承担。</t>
  </si>
  <si>
    <t>香港直飞塞班  国庆同行计划</t>
  </si>
  <si>
    <t>10月1日 5天4晚</t>
  </si>
  <si>
    <t>10月4日 6天5晚</t>
  </si>
  <si>
    <t>阳光花园/高丽人/小岛</t>
  </si>
  <si>
    <t>格兰维罗塔家楼</t>
  </si>
  <si>
    <t>豪华客房</t>
  </si>
  <si>
    <t>早餐，赠送每天1个正餐</t>
  </si>
  <si>
    <t>早餐，赠送每天1个正餐
保证入住10-15高层酒店豪华房</t>
  </si>
  <si>
    <t>升级商务舱另议。</t>
  </si>
  <si>
    <t>1、此价格为 2017 年国庆塞班 5/6D 产品；
2、团期机票指定日期来回，不可更改日期及不可延期滞留，团体至少 40 人或以上方可安排独立用车；
3、入住肯辛顿的贵宾，同一团期统一安排车接送机；其余酒店则为拼车接送机；
4、小童（11 周岁以下）占床和成人同价，11 周岁以上必须占床与成人同价；
5、婴儿（2 周岁以下）人民币 4000 元/人；
6、未满 18 周岁的未成年人在没有父亲或母亲的陪同下入境必须开具书面授权；
7、本公司保留随时修改以上条款之权利及最终解释权。
注意：禁止销售机票或套票给孕妇或非法劳工。如有客人蓄意隐瞒上述情况，在香港机场一经发现，我司将拒绝为该客人办理登机牌并拒绝登机，且
所收费用一概不退；如在塞班机场被塞班移民局发现，亦会被即时遣返回国，由此所引起的一切费用（包括及并不限于旅游团费/机票费及遣返的机票
费用）及法律责任，均由该旅客全部承担。</t>
  </si>
  <si>
    <t>联运城市及参考价格（此价格适用于10月1/4日团期，以申请确认为准）</t>
  </si>
  <si>
    <t>香港直飞塞班  10-12月平日同行计划</t>
  </si>
  <si>
    <t>5 天 3 晚（逢周日）：10 月 8、15、22、29 日， 11 月 5、12、19、26 日， 12 月 3、10、17 日</t>
  </si>
  <si>
    <t>6 天 4 晚（逢周三）：10 月 11、18、25 日， 11 月 1、8、15、22、29 日， 12 月 6、13 日</t>
  </si>
  <si>
    <t xml:space="preserve"> 5天3晚</t>
  </si>
  <si>
    <t>不含早（每团期限6人）</t>
  </si>
  <si>
    <t>普通园景</t>
  </si>
  <si>
    <t>1、国内往返香港联运机票参考费用（以申请确认为准），一切个人消费。
2、导游司机服务费：5天人民币200元/人；6天人民币250元/人。</t>
  </si>
  <si>
    <t>1、全程升级全餐，赠送丛林探险：3 晚+700 元/人；4 晚+900 元/人（不包含酒店往返餐厅的车费）；
2、升级商务舱+6300 元/人；</t>
  </si>
  <si>
    <t>1、团期机票指定日期来回，不可更改日期及不可延期滞留，团体至少 40 人或以上方可安排独立用车；
2、入住肯辛顿的贵宾，同一团期统一安排车接送机；其余酒店则为拼车接送机；
3、小童（11 周岁以下）占床和成人同价，11 周岁以上必须占床与成人同价；
4、婴儿（2 周岁以下）人民币 3000 元/人；
5、未满 18 周岁的未成年人在没有父亲或母亲的陪同下入境必须开具书面授权；
6、本公司保留随时修改以上条款之权利及最终解释权。
注意：禁止销售机票或套票给孕妇或非法劳工。如有客人蓄意隐瞒上述情况，在香港机场一经发现，我司将拒绝为该客人办理登机牌并拒绝登机，且所收费用一概不退；如在塞班机场被塞班移民局发现，亦会被即时遣返回国，由此所引起的一切费用（包括及并不限于旅游团费/机票费及遣返的机票费用）及法律责任，均由该旅客全部承担。</t>
  </si>
  <si>
    <t>联运城市及参考价格</t>
  </si>
  <si>
    <t>广州直飞塞班 7-8月 同行计划</t>
  </si>
  <si>
    <t>参考航班 去程：3U8645 广州-塞班 19:55-02:40+1  回程：3U8646 塞班-广州 04:30-07:55</t>
  </si>
  <si>
    <t>5天4晚（逢周五）</t>
  </si>
  <si>
    <t>出发日期：7月7日</t>
  </si>
  <si>
    <t>酒店级别</t>
  </si>
  <si>
    <t>价格</t>
  </si>
  <si>
    <t>参考酒店</t>
  </si>
  <si>
    <t>特惠型</t>
  </si>
  <si>
    <r>
      <rPr>
        <sz val="11"/>
        <color theme="1"/>
        <rFont val="宋体"/>
        <charset val="134"/>
      </rPr>
      <t xml:space="preserve">国都酒店 / 滨海庄园酒店 </t>
    </r>
    <r>
      <rPr>
        <sz val="9"/>
        <color rgb="FFFF0000"/>
        <rFont val="宋体"/>
        <charset val="134"/>
      </rPr>
      <t>（均不含早餐）</t>
    </r>
  </si>
  <si>
    <t>经济型</t>
  </si>
  <si>
    <t>阳光花园酒店 / 海景酒店 / 小岛酒店 / 星沙酒店 / 塞班岛广场酒店 / 芒果酒店</t>
  </si>
  <si>
    <t>标准型</t>
  </si>
  <si>
    <r>
      <rPr>
        <sz val="11"/>
        <color theme="1"/>
        <rFont val="宋体"/>
        <charset val="134"/>
      </rPr>
      <t>珊瑚海度假村 / 格兰维罗酒店水晶楼</t>
    </r>
    <r>
      <rPr>
        <sz val="8"/>
        <color theme="1"/>
        <rFont val="宋体"/>
        <charset val="134"/>
      </rPr>
      <t> </t>
    </r>
    <r>
      <rPr>
        <sz val="8"/>
        <color theme="1"/>
        <rFont val="PMingLiU"/>
        <charset val="134"/>
      </rPr>
      <t>/ 塞班卡诺亚酒店</t>
    </r>
  </si>
  <si>
    <t>豪华B</t>
  </si>
  <si>
    <r>
      <rPr>
        <sz val="11"/>
        <color theme="1"/>
        <rFont val="宋体"/>
        <charset val="134"/>
      </rPr>
      <t>格兰维罗酒店塔加楼 / 世界度假村酒店 / 太平洋度假村</t>
    </r>
    <r>
      <rPr>
        <sz val="8"/>
        <color theme="1"/>
        <rFont val="PMingLiU"/>
        <charset val="134"/>
      </rPr>
      <t> /</t>
    </r>
    <r>
      <rPr>
        <sz val="8"/>
        <color theme="1"/>
        <rFont val="PMingLiU"/>
        <charset val="134"/>
      </rPr>
      <t xml:space="preserve"> 玛利安纳度假村</t>
    </r>
  </si>
  <si>
    <t>豪华A</t>
  </si>
  <si>
    <r>
      <rPr>
        <sz val="11"/>
        <color theme="1"/>
        <rFont val="宋体"/>
        <charset val="134"/>
      </rPr>
      <t>清泉度假酒店 / 塞班凯悦酒店 / 塞班悦泰度假酒店 / 塞班肯辛顿酒店</t>
    </r>
    <r>
      <rPr>
        <sz val="9"/>
        <color rgb="FFFF0000"/>
        <rFont val="PMingLiU"/>
        <charset val="134"/>
      </rPr>
      <t>（加收¥1440元/位）</t>
    </r>
  </si>
  <si>
    <t>费用包含</t>
  </si>
  <si>
    <t>往返机票、当地接送机、酒店住宿、全程用餐、环岛游、军舰岛、丛林探险、导游服务费</t>
  </si>
  <si>
    <t>费用不含</t>
  </si>
  <si>
    <t>各地往返广州机票，一切个人消费</t>
  </si>
  <si>
    <t>6天5晚（逢周一）</t>
  </si>
  <si>
    <t>出发日期： 7月3、10日， 8月28日</t>
  </si>
  <si>
    <r>
      <rPr>
        <sz val="11"/>
        <color theme="1"/>
        <rFont val="宋体"/>
        <charset val="134"/>
      </rPr>
      <t>阳光花园酒店</t>
    </r>
    <r>
      <rPr>
        <sz val="8"/>
        <color theme="1"/>
        <rFont val="宋体"/>
        <charset val="134"/>
      </rPr>
      <t> </t>
    </r>
    <r>
      <rPr>
        <sz val="8"/>
        <color theme="1"/>
        <rFont val="PMingLiU"/>
        <charset val="134"/>
      </rPr>
      <t>/</t>
    </r>
    <r>
      <rPr>
        <sz val="8"/>
        <color theme="1"/>
        <rFont val="宋体"/>
        <charset val="134"/>
      </rPr>
      <t> </t>
    </r>
    <r>
      <rPr>
        <sz val="8"/>
        <color theme="1"/>
        <rFont val="PMingLiU"/>
        <charset val="134"/>
      </rPr>
      <t>海景酒店 / 小岛酒店 /</t>
    </r>
    <r>
      <rPr>
        <sz val="8"/>
        <color theme="1"/>
        <rFont val="宋体"/>
        <charset val="134"/>
      </rPr>
      <t> </t>
    </r>
    <r>
      <rPr>
        <sz val="8"/>
        <color theme="1"/>
        <rFont val="PMingLiU"/>
        <charset val="134"/>
      </rPr>
      <t>星沙酒店 / 塞班岛广场酒店 / 芒果酒店</t>
    </r>
  </si>
  <si>
    <t>珊瑚海度假村 / 格兰维罗酒店水晶楼 / 塞班卡诺亚酒店</t>
  </si>
  <si>
    <r>
      <rPr>
        <sz val="11"/>
        <color theme="1"/>
        <rFont val="宋体"/>
        <charset val="134"/>
      </rPr>
      <t xml:space="preserve">清泉度假酒店 / 塞班凯悦酒店 </t>
    </r>
    <r>
      <rPr>
        <sz val="8"/>
        <color theme="1"/>
        <rFont val="PMingLiU"/>
        <charset val="134"/>
      </rPr>
      <t>/</t>
    </r>
    <r>
      <rPr>
        <sz val="8"/>
        <color theme="1"/>
        <rFont val="宋体"/>
        <charset val="134"/>
      </rPr>
      <t> </t>
    </r>
    <r>
      <rPr>
        <sz val="8"/>
        <color theme="1"/>
        <rFont val="PMingLiU"/>
        <charset val="134"/>
      </rPr>
      <t>塞班悦泰度假酒店</t>
    </r>
    <r>
      <rPr>
        <sz val="8"/>
        <color theme="1"/>
        <rFont val="宋体"/>
        <charset val="134"/>
      </rPr>
      <t> </t>
    </r>
    <r>
      <rPr>
        <sz val="8"/>
        <color theme="1"/>
        <rFont val="PMingLiU"/>
        <charset val="134"/>
      </rPr>
      <t>/</t>
    </r>
    <r>
      <rPr>
        <sz val="8"/>
        <color theme="1"/>
        <rFont val="宋体"/>
        <charset val="134"/>
      </rPr>
      <t> </t>
    </r>
    <r>
      <rPr>
        <sz val="8"/>
        <color theme="1"/>
        <rFont val="PMingLiU"/>
        <charset val="134"/>
      </rPr>
      <t>塞班肯辛顿酒店</t>
    </r>
    <r>
      <rPr>
        <sz val="9"/>
        <color rgb="FFFF0000"/>
        <rFont val="PMingLiU"/>
        <charset val="134"/>
      </rPr>
      <t>（加收¥1800元/位）</t>
    </r>
  </si>
  <si>
    <t>注意：所有行程不能指定酒店，本司会根据客户要求的酒店类型安排同级别酒店。</t>
  </si>
  <si>
    <t>1.可加钱升级酒店大床/海景房：5天团¥500元/位、6天团¥650元/位。
2.特惠型酒店均不含酒店早餐，经济型或以上酒店均含酒店早餐。
3.团体机票指定日期来回，不可更改日期及不可延期滞留。团体至少35人或以上方可安排独立用车。
4.小童（不足12周岁）占半房跟成人同价，不占床减收人民币：特惠型及经济型400元、标准型600元、豪华型1000元。
5.婴儿（2周岁以下），团费按成人同业结算价的30%收取费用，头等舱费用按成人同业结算价的50%收取费用。
6.未满18周岁的未成年人在没有父亲和母亲的陪同下入境必须开具书面授权。
7.本公司保留随时修改以上条款之权利及最终解释权。
注意：禁止销售机票或套票给孕妇和非法劳工。如有客人蓄意隐瞒上述情况，如在广州机场一经发现，我司将拒绝为该客人办理登机牌并拒绝登机，且所收费用一概不退；如在塞班机场被塞班移民局发现，亦会被即时遣返回国，由此所引起的一切费用（包括及并不限于旅游团费/机票费及遣返的机票费用）及法律责任，均由该旅客全部承担。</t>
  </si>
  <si>
    <t>出发日期：7月14、21、28日 ，8月4、11、18、25日</t>
  </si>
  <si>
    <t>原价</t>
  </si>
  <si>
    <r>
      <rPr>
        <sz val="11"/>
        <color theme="1"/>
        <rFont val="宋体"/>
        <charset val="134"/>
      </rPr>
      <t>单</t>
    </r>
    <r>
      <rPr>
        <sz val="11"/>
        <color theme="1"/>
        <rFont val="宋体"/>
        <charset val="134"/>
      </rPr>
      <t>房差</t>
    </r>
  </si>
  <si>
    <r>
      <rPr>
        <sz val="11"/>
        <color theme="1"/>
        <rFont val="宋体"/>
        <charset val="134"/>
      </rPr>
      <t>参</t>
    </r>
    <r>
      <rPr>
        <sz val="11"/>
        <color theme="1"/>
        <rFont val="宋体"/>
        <charset val="134"/>
      </rPr>
      <t>考酒店</t>
    </r>
  </si>
  <si>
    <t>出发日期： 7月17、24日， 8月7、14、21日</t>
  </si>
  <si>
    <t>阳光花园酒店 / 海景酒店 / 小岛酒店 / 星沙酒店 / 塞班岛广场酒店 / 芒果酒店</t>
  </si>
  <si>
    <t>1.暑假期间，客人可以限定入住豪华B型的水上乐园型酒店（但不可指定世界或太平洋酒店），限定价需加收：5天团（+300元），6天团（+400元），售完为止。
2.可加钱升级酒店大床/海景房：5天团¥500元/位、6天团¥650元/位。
3.特惠型酒店均不含酒店早餐，经济型或以上酒店均含酒店早餐。
4.团体机票指定日期来回，不可更改日期及不可延期滞留。团体至少35人或以上方可安排独立用车。
5.小童（不足12周岁）占半房跟成人同价，不占床减收人民币：特惠型及经济型400元、标准型600元、豪华型1000元。
6.婴儿（2周岁以下），团费按成人同业结算价的30%收取费用，头等舱费用按成人同业结算价的50%收取费用。
7.未满18周岁的未成年人在没有父亲和母亲的陪同下入境必须开具书面授权。
8.本公司保留随时修改以上条款之权利及最终解释权。
注意：禁止销售机票或套票给孕妇和非法劳工。如有客人蓄意隐瞒上述情况，如在广州机场一经发现，我司将拒绝为该客人办理登机牌并拒绝登机，且所收费用一概不退；如在塞班机场被塞班移民局发现，亦会被即时遣返回国，由此所引起的一切费用（包括及并不限于旅游团费/机票费及遣返的机票费用）及法律责任，均由该旅客全部承担。</t>
  </si>
  <si>
    <t>广州直飞塞班 9月 同行计划</t>
  </si>
  <si>
    <t>出发日期：9月1、8、15、22日</t>
  </si>
  <si>
    <t>国都酒店 / 滨海庄园酒店 </t>
  </si>
  <si>
    <t>芒果酒店 / 阳光花园酒店 / 海景酒店 / 小岛酒店 / 维多利亚酒店 / 塞班岛广场酒店</t>
  </si>
  <si>
    <t>珊瑚海度假村 / 格兰维罗水晶楼 / 卡诺亚酒店</t>
  </si>
  <si>
    <t>格兰维罗塔加楼 /世界度假村酒店 /太平洋度假村 /玛利安纳度假村 /卡诺亚酒店豪华房</t>
  </si>
  <si>
    <r>
      <rPr>
        <sz val="11"/>
        <color theme="1"/>
        <rFont val="宋体"/>
        <charset val="134"/>
      </rPr>
      <t>清泉度假酒店 / 塞班凯悦酒店 / 塞班悦泰度假酒店 / 塞班肯辛顿酒店</t>
    </r>
    <r>
      <rPr>
        <sz val="11"/>
        <color rgb="FFFF0000"/>
        <rFont val="宋体"/>
        <charset val="134"/>
      </rPr>
      <t>（加收¥1440元/位）</t>
    </r>
  </si>
  <si>
    <r>
      <rPr>
        <sz val="11"/>
        <color theme="1"/>
        <charset val="134"/>
      </rPr>
      <t>广州-塞班往返机票 、当地接送机、酒店住宿、酒店早餐</t>
    </r>
    <r>
      <rPr>
        <sz val="9"/>
        <color rgb="FFFF0000"/>
        <rFont val="宋体"/>
        <charset val="134"/>
      </rPr>
      <t>（特惠型及普通经济型酒店均不含早餐，格兰维罗主楼、标准型或以上级别酒店均含早餐）</t>
    </r>
  </si>
  <si>
    <t>特别赠送</t>
  </si>
  <si>
    <t>环岛观光</t>
  </si>
  <si>
    <t>出发日期： 9月4、11、18、25日</t>
  </si>
  <si>
    <t>国都酒店 / 滨海庄园酒店</t>
  </si>
  <si>
    <r>
      <rPr>
        <sz val="11"/>
        <color theme="1"/>
        <rFont val="宋体"/>
        <charset val="134"/>
      </rPr>
      <t>清泉度假酒店 / 塞班凯悦酒店 / 塞班悦泰度假酒店 / 塞班肯辛顿酒店</t>
    </r>
    <r>
      <rPr>
        <sz val="11"/>
        <color rgb="FFFF0000"/>
        <rFont val="宋体"/>
        <charset val="134"/>
      </rPr>
      <t>（加收¥1800元/位）</t>
    </r>
  </si>
  <si>
    <r>
      <rPr>
        <sz val="11"/>
        <color theme="1"/>
        <charset val="134"/>
      </rPr>
      <t>广州-塞班往返机票、当地接送机、酒店住宿、酒店早餐</t>
    </r>
    <r>
      <rPr>
        <sz val="9"/>
        <color rgb="FFFF0000"/>
        <rFont val="宋体"/>
        <charset val="134"/>
      </rPr>
      <t>（特惠型及普通经济型酒店均不含早餐，格兰维罗主楼、标准型或以上级别酒店均含早餐）</t>
    </r>
  </si>
  <si>
    <t>1.此为2017年9月1-25日机+酒5AH/6AH产品。
2.可加钱升级大床/海景房：5天团¥500元/位、6天团¥650元/位。
3.特惠型及普通经济型酒店均不含酒店早餐，格兰维罗主楼、标准型或以上级别酒店均含酒店早餐。
4.团体机票指定日期来回，不可更改日期及不可延期滞留；团体至少35人或以上方可安排独立用车。
5.小童（不足12周岁）占半房跟成人同价，不占床减收人民币：特惠型及经济型200元、标准型400元、豪华型600元。
6.婴儿（2周岁以下），团费按成人同业结算价的30%收取费用；头等舱费用按成人同业结算价的50%收取费用。
7.一经确认，取消扣除100%全数费用。
8.未满18周岁的未成年人在没有父亲和母亲双方的陪同下入境必须开具书面授权书。
9.本公司保留随时修改以上条款之权利及最终解释权。
注意：禁止销售机票或套票给孕妇和非法劳工。如有客人蓄意隐瞒上述情况，如在广州机场一经发现，我司将拒绝为该客人办理登机牌并拒绝登机，且所收费用一概不退；如在塞班机场被塞班移民局发现，亦会被即时遣返回国，由此所引起的一切费用（包括及并不限于旅游团费/机票费及遣返的机票费用）及法律责任，均由该旅客全部承担。</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</si>
</sst>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9">
    <font>
      <sz val="11"/>
      <color theme="1"/>
      <name val="宋体"/>
      <charset val="134"/>
      <scheme val="minor"/>
    </font>
    <font>
      <b/>
      <sz val="20"/>
      <color theme="1"/>
      <name val="宋体"/>
      <charset val="134"/>
      <scheme val="minor"/>
    </font>
    <font>
      <b/>
      <sz val="11"/>
      <color theme="1"/>
      <name val="宋体"/>
      <charset val="134"/>
      <scheme val="minor"/>
    </font>
    <font>
      <sz val="11"/>
      <color rgb="FFFF0000"/>
      <name val="宋体"/>
      <charset val="134"/>
      <scheme val="minor"/>
    </font>
    <font>
      <sz val="11"/>
      <color theme="1"/>
      <name val="宋体"/>
      <charset val="134"/>
    </font>
    <font>
      <b/>
      <sz val="11"/>
      <color rgb="FFFF0000"/>
      <name val="宋体"/>
      <charset val="134"/>
      <scheme val="minor"/>
    </font>
    <font>
      <sz val="11"/>
      <color theme="1"/>
      <name val="宋体"/>
      <charset val="134"/>
      <scheme val="major"/>
    </font>
    <font>
      <sz val="10"/>
      <color theme="1"/>
      <name val="宋体"/>
      <charset val="134"/>
      <scheme val="minor"/>
    </font>
    <font>
      <b/>
      <sz val="11"/>
      <color theme="1"/>
      <name val="宋体"/>
      <charset val="134"/>
      <scheme val="major"/>
    </font>
    <font>
      <sz val="11"/>
      <color rgb="FFFF0000"/>
      <name val="宋体"/>
      <charset val="134"/>
      <scheme val="major"/>
    </font>
    <font>
      <sz val="11"/>
      <color rgb="FF000000"/>
      <name val="宋体"/>
      <charset val="134"/>
      <scheme val="major"/>
    </font>
    <font>
      <b/>
      <sz val="14"/>
      <color theme="1"/>
      <name val="宋体"/>
      <charset val="134"/>
      <scheme val="minor"/>
    </font>
    <font>
      <b/>
      <sz val="16"/>
      <color theme="1"/>
      <name val="宋体"/>
      <charset val="134"/>
      <scheme val="minor"/>
    </font>
    <font>
      <sz val="11"/>
      <color rgb="FF000000"/>
      <name val="宋体"/>
      <charset val="134"/>
    </font>
    <font>
      <sz val="11"/>
      <color theme="1"/>
      <name val="宋体"/>
      <charset val="0"/>
      <scheme val="minor"/>
    </font>
    <font>
      <sz val="11"/>
      <color rgb="FF006100"/>
      <name val="宋体"/>
      <charset val="0"/>
      <scheme val="minor"/>
    </font>
    <font>
      <b/>
      <sz val="11"/>
      <color theme="3"/>
      <name val="宋体"/>
      <charset val="134"/>
      <scheme val="minor"/>
    </font>
    <font>
      <sz val="11"/>
      <color rgb="FFFF0000"/>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FF0000"/>
      <name val="宋体"/>
      <charset val="134"/>
    </font>
    <font>
      <sz val="9"/>
      <color rgb="FFFF0000"/>
      <name val="宋体"/>
      <charset val="134"/>
    </font>
    <font>
      <sz val="8"/>
      <color theme="1"/>
      <name val="宋体"/>
      <charset val="134"/>
    </font>
    <font>
      <sz val="8"/>
      <color theme="1"/>
      <name val="PMingLiU"/>
      <charset val="134"/>
    </font>
    <font>
      <sz val="9"/>
      <color rgb="FFFF0000"/>
      <name val="PMingLiU"/>
      <charset val="134"/>
    </font>
    <font>
      <sz val="11"/>
      <color rgb="FF000000"/>
      <name val="FWKTLJ + MicrosoftYaHei"/>
      <charset val="134"/>
    </font>
  </fonts>
  <fills count="35">
    <fill>
      <patternFill patternType="none"/>
    </fill>
    <fill>
      <patternFill patternType="gray125"/>
    </fill>
    <fill>
      <patternFill patternType="solid">
        <fgColor theme="9" tint="0.8"/>
        <bgColor indexed="64"/>
      </patternFill>
    </fill>
    <fill>
      <patternFill patternType="solid">
        <fgColor theme="5" tint="0.8"/>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9">
    <border>
      <left/>
      <right/>
      <top/>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8" borderId="0" applyNumberFormat="0" applyBorder="0" applyAlignment="0" applyProtection="0">
      <alignment vertical="center"/>
    </xf>
    <xf numFmtId="0" fontId="25" fillId="2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2" borderId="0" applyNumberFormat="0" applyBorder="0" applyAlignment="0" applyProtection="0">
      <alignment vertical="center"/>
    </xf>
    <xf numFmtId="0" fontId="18" fillId="13" borderId="0" applyNumberFormat="0" applyBorder="0" applyAlignment="0" applyProtection="0">
      <alignment vertical="center"/>
    </xf>
    <xf numFmtId="43" fontId="0" fillId="0" borderId="0" applyFont="0" applyFill="0" applyBorder="0" applyAlignment="0" applyProtection="0">
      <alignment vertical="center"/>
    </xf>
    <xf numFmtId="0" fontId="19" fillId="21"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6" borderId="4" applyNumberFormat="0" applyFont="0" applyAlignment="0" applyProtection="0">
      <alignment vertical="center"/>
    </xf>
    <xf numFmtId="0" fontId="19" fillId="15"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1" fillId="0" borderId="3" applyNumberFormat="0" applyFill="0" applyAlignment="0" applyProtection="0">
      <alignment vertical="center"/>
    </xf>
    <xf numFmtId="0" fontId="30" fillId="0" borderId="3" applyNumberFormat="0" applyFill="0" applyAlignment="0" applyProtection="0">
      <alignment vertical="center"/>
    </xf>
    <xf numFmtId="0" fontId="19" fillId="20" borderId="0" applyNumberFormat="0" applyBorder="0" applyAlignment="0" applyProtection="0">
      <alignment vertical="center"/>
    </xf>
    <xf numFmtId="0" fontId="16" fillId="0" borderId="1" applyNumberFormat="0" applyFill="0" applyAlignment="0" applyProtection="0">
      <alignment vertical="center"/>
    </xf>
    <xf numFmtId="0" fontId="19" fillId="19" borderId="0" applyNumberFormat="0" applyBorder="0" applyAlignment="0" applyProtection="0">
      <alignment vertical="center"/>
    </xf>
    <xf numFmtId="0" fontId="31" fillId="25" borderId="7" applyNumberFormat="0" applyAlignment="0" applyProtection="0">
      <alignment vertical="center"/>
    </xf>
    <xf numFmtId="0" fontId="26" fillId="25" borderId="5" applyNumberFormat="0" applyAlignment="0" applyProtection="0">
      <alignment vertical="center"/>
    </xf>
    <xf numFmtId="0" fontId="32" fillId="34" borderId="8" applyNumberFormat="0" applyAlignment="0" applyProtection="0">
      <alignment vertical="center"/>
    </xf>
    <xf numFmtId="0" fontId="14" fillId="7" borderId="0" applyNumberFormat="0" applyBorder="0" applyAlignment="0" applyProtection="0">
      <alignment vertical="center"/>
    </xf>
    <xf numFmtId="0" fontId="19" fillId="31" borderId="0" applyNumberFormat="0" applyBorder="0" applyAlignment="0" applyProtection="0">
      <alignment vertical="center"/>
    </xf>
    <xf numFmtId="0" fontId="20" fillId="0" borderId="2" applyNumberFormat="0" applyFill="0" applyAlignment="0" applyProtection="0">
      <alignment vertical="center"/>
    </xf>
    <xf numFmtId="0" fontId="29" fillId="0" borderId="6" applyNumberFormat="0" applyFill="0" applyAlignment="0" applyProtection="0">
      <alignment vertical="center"/>
    </xf>
    <xf numFmtId="0" fontId="15" fillId="6" borderId="0" applyNumberFormat="0" applyBorder="0" applyAlignment="0" applyProtection="0">
      <alignment vertical="center"/>
    </xf>
    <xf numFmtId="0" fontId="22" fillId="18" borderId="0" applyNumberFormat="0" applyBorder="0" applyAlignment="0" applyProtection="0">
      <alignment vertical="center"/>
    </xf>
    <xf numFmtId="0" fontId="14" fillId="24" borderId="0" applyNumberFormat="0" applyBorder="0" applyAlignment="0" applyProtection="0">
      <alignment vertical="center"/>
    </xf>
    <xf numFmtId="0" fontId="19" fillId="29" borderId="0" applyNumberFormat="0" applyBorder="0" applyAlignment="0" applyProtection="0">
      <alignment vertical="center"/>
    </xf>
    <xf numFmtId="0" fontId="14" fillId="5" borderId="0" applyNumberFormat="0" applyBorder="0" applyAlignment="0" applyProtection="0">
      <alignment vertical="center"/>
    </xf>
    <xf numFmtId="0" fontId="14" fillId="11" borderId="0" applyNumberFormat="0" applyBorder="0" applyAlignment="0" applyProtection="0">
      <alignment vertical="center"/>
    </xf>
    <xf numFmtId="0" fontId="14" fillId="23" borderId="0" applyNumberFormat="0" applyBorder="0" applyAlignment="0" applyProtection="0">
      <alignment vertical="center"/>
    </xf>
    <xf numFmtId="0" fontId="14" fillId="33" borderId="0" applyNumberFormat="0" applyBorder="0" applyAlignment="0" applyProtection="0">
      <alignment vertical="center"/>
    </xf>
    <xf numFmtId="0" fontId="19" fillId="28" borderId="0" applyNumberFormat="0" applyBorder="0" applyAlignment="0" applyProtection="0">
      <alignment vertical="center"/>
    </xf>
    <xf numFmtId="0" fontId="19" fillId="27" borderId="0" applyNumberFormat="0" applyBorder="0" applyAlignment="0" applyProtection="0">
      <alignment vertical="center"/>
    </xf>
    <xf numFmtId="0" fontId="14" fillId="4" borderId="0" applyNumberFormat="0" applyBorder="0" applyAlignment="0" applyProtection="0">
      <alignment vertical="center"/>
    </xf>
    <xf numFmtId="0" fontId="14" fillId="10" borderId="0" applyNumberFormat="0" applyBorder="0" applyAlignment="0" applyProtection="0">
      <alignment vertical="center"/>
    </xf>
    <xf numFmtId="0" fontId="19" fillId="30" borderId="0" applyNumberFormat="0" applyBorder="0" applyAlignment="0" applyProtection="0">
      <alignment vertical="center"/>
    </xf>
    <xf numFmtId="0" fontId="14" fillId="32" borderId="0" applyNumberFormat="0" applyBorder="0" applyAlignment="0" applyProtection="0">
      <alignment vertical="center"/>
    </xf>
    <xf numFmtId="0" fontId="19" fillId="14" borderId="0" applyNumberFormat="0" applyBorder="0" applyAlignment="0" applyProtection="0">
      <alignment vertical="center"/>
    </xf>
    <xf numFmtId="0" fontId="19" fillId="26" borderId="0" applyNumberFormat="0" applyBorder="0" applyAlignment="0" applyProtection="0">
      <alignment vertical="center"/>
    </xf>
    <xf numFmtId="0" fontId="14" fillId="9" borderId="0" applyNumberFormat="0" applyBorder="0" applyAlignment="0" applyProtection="0">
      <alignment vertical="center"/>
    </xf>
    <xf numFmtId="0" fontId="19" fillId="17" borderId="0" applyNumberFormat="0" applyBorder="0" applyAlignment="0" applyProtection="0">
      <alignment vertical="center"/>
    </xf>
  </cellStyleXfs>
  <cellXfs count="40">
    <xf numFmtId="0" fontId="0" fillId="0" borderId="0" xfId="0">
      <alignment vertical="center"/>
    </xf>
    <xf numFmtId="0" fontId="1" fillId="0" borderId="0" xfId="0" applyFont="1"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0" fontId="2"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0" fillId="0" borderId="0" xfId="0" applyFont="1" applyAlignment="1">
      <alignment horizontal="left" vertical="center"/>
    </xf>
    <xf numFmtId="0" fontId="0" fillId="0" borderId="0" xfId="0" applyFont="1">
      <alignment vertical="center"/>
    </xf>
    <xf numFmtId="0" fontId="5" fillId="0" borderId="0" xfId="0" applyFont="1">
      <alignment vertical="center"/>
    </xf>
    <xf numFmtId="0" fontId="0" fillId="0" borderId="0" xfId="0" applyAlignment="1">
      <alignment vertical="center" wrapText="1"/>
    </xf>
    <xf numFmtId="0" fontId="3" fillId="0" borderId="0" xfId="0" applyFont="1" applyAlignment="1">
      <alignment horizontal="left" vertical="center"/>
    </xf>
    <xf numFmtId="0" fontId="6" fillId="0" borderId="0" xfId="0" applyFont="1" applyAlignment="1">
      <alignment horizontal="left" vertical="center"/>
    </xf>
    <xf numFmtId="0" fontId="0" fillId="2" borderId="0" xfId="0" applyFill="1">
      <alignment vertical="center"/>
    </xf>
    <xf numFmtId="0" fontId="7" fillId="0" borderId="0" xfId="0" applyFont="1" applyAlignment="1">
      <alignment vertical="center" wrapText="1"/>
    </xf>
    <xf numFmtId="0" fontId="7" fillId="0" borderId="0" xfId="0" applyFont="1">
      <alignment vertical="center"/>
    </xf>
    <xf numFmtId="0" fontId="0" fillId="0" borderId="0" xfId="0" applyNumberFormat="1" applyBorder="1" applyAlignment="1">
      <alignment horizontal="left" vertical="center"/>
    </xf>
    <xf numFmtId="0" fontId="6" fillId="0" borderId="0" xfId="0" applyNumberFormat="1" applyFont="1" applyBorder="1" applyAlignment="1">
      <alignment horizontal="center" vertical="center"/>
    </xf>
    <xf numFmtId="0" fontId="8" fillId="0" borderId="0" xfId="0" applyNumberFormat="1" applyFont="1" applyBorder="1" applyAlignment="1">
      <alignment horizontal="center" vertical="center"/>
    </xf>
    <xf numFmtId="0" fontId="9" fillId="0" borderId="0" xfId="0" applyNumberFormat="1"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6" fillId="0" borderId="0" xfId="0" applyNumberFormat="1" applyFont="1" applyAlignment="1">
      <alignment horizontal="center" vertical="center"/>
    </xf>
    <xf numFmtId="0" fontId="0" fillId="0" borderId="0" xfId="0" applyNumberFormat="1" applyBorder="1">
      <alignment vertical="center"/>
    </xf>
    <xf numFmtId="0" fontId="0" fillId="0" borderId="0" xfId="0" applyNumberFormat="1" applyBorder="1" applyAlignment="1">
      <alignment horizontal="left" vertical="center" wrapText="1"/>
    </xf>
    <xf numFmtId="0" fontId="11" fillId="0" borderId="0" xfId="0" applyFont="1" applyAlignment="1">
      <alignment horizontal="center" vertical="center"/>
    </xf>
    <xf numFmtId="0" fontId="2" fillId="0" borderId="0" xfId="0" applyNumberFormat="1" applyFont="1" applyAlignment="1">
      <alignment horizontal="left" vertical="center"/>
    </xf>
    <xf numFmtId="0" fontId="6" fillId="0" borderId="0" xfId="0" applyNumberFormat="1" applyFont="1" applyAlignment="1">
      <alignment horizontal="center" vertical="center" wrapText="1"/>
    </xf>
    <xf numFmtId="0" fontId="0" fillId="3" borderId="0" xfId="0" applyNumberFormat="1" applyFill="1" applyAlignment="1">
      <alignment horizontal="center" vertical="center"/>
    </xf>
    <xf numFmtId="0" fontId="0" fillId="0" borderId="0" xfId="0" applyNumberFormat="1" applyFill="1" applyAlignment="1">
      <alignment horizontal="center" vertical="center"/>
    </xf>
    <xf numFmtId="0" fontId="2" fillId="0" borderId="0" xfId="0" applyNumberFormat="1" applyFont="1" applyBorder="1">
      <alignment vertical="center"/>
    </xf>
    <xf numFmtId="0" fontId="1" fillId="0" borderId="0" xfId="0" applyNumberFormat="1" applyFont="1" applyFill="1" applyAlignment="1">
      <alignment horizontal="center" vertical="center"/>
    </xf>
    <xf numFmtId="0" fontId="6" fillId="0" borderId="0" xfId="0" applyFont="1" applyAlignment="1">
      <alignment horizontal="center" vertical="center"/>
    </xf>
    <xf numFmtId="0" fontId="0" fillId="0" borderId="0" xfId="0" applyAlignment="1">
      <alignment horizontal="left" vertical="center" wrapText="1"/>
    </xf>
    <xf numFmtId="0" fontId="0" fillId="0" borderId="0" xfId="0" applyFont="1" applyAlignment="1">
      <alignment horizontal="left" vertical="center" wrapText="1"/>
    </xf>
    <xf numFmtId="0" fontId="12" fillId="0" borderId="0" xfId="0" applyFont="1" applyAlignment="1">
      <alignment horizontal="center" vertical="center"/>
    </xf>
    <xf numFmtId="0" fontId="10" fillId="0" borderId="0" xfId="0" applyFont="1" applyAlignment="1">
      <alignment horizontal="center" vertical="center" wrapText="1"/>
    </xf>
    <xf numFmtId="0" fontId="13" fillId="0" borderId="0" xfId="0" applyFont="1" applyAlignment="1">
      <alignment horizontal="center" vertical="center"/>
    </xf>
    <xf numFmtId="0" fontId="6"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4"/>
  <sheetViews>
    <sheetView tabSelected="1" topLeftCell="A10" workbookViewId="0">
      <selection activeCell="E43" sqref="E43"/>
    </sheetView>
  </sheetViews>
  <sheetFormatPr defaultColWidth="9" defaultRowHeight="13.5"/>
  <cols>
    <col min="1" max="1" width="11.25" customWidth="1"/>
    <col min="2" max="2" width="16.125" customWidth="1"/>
    <col min="3" max="3" width="12.25" customWidth="1"/>
    <col min="10" max="10" width="33.5" customWidth="1"/>
  </cols>
  <sheetData>
    <row r="1" ht="33" customHeight="1" spans="1:10">
      <c r="A1" s="1" t="s">
        <v>0</v>
      </c>
      <c r="B1" s="1"/>
      <c r="C1" s="1"/>
      <c r="D1" s="1"/>
      <c r="E1" s="1"/>
      <c r="F1" s="1"/>
      <c r="G1" s="1"/>
      <c r="H1" s="1"/>
      <c r="I1" s="1"/>
      <c r="J1" s="1"/>
    </row>
    <row r="2" ht="93" customHeight="1" spans="1:10">
      <c r="A2" s="15" t="s">
        <v>1</v>
      </c>
      <c r="B2" s="16"/>
      <c r="C2" s="16"/>
      <c r="D2" s="16"/>
      <c r="E2" s="16"/>
      <c r="F2" s="16"/>
      <c r="G2" s="16"/>
      <c r="H2" s="16"/>
      <c r="I2" s="16"/>
      <c r="J2" s="16"/>
    </row>
    <row r="3" ht="18" customHeight="1" spans="1:10">
      <c r="A3" s="17" t="s">
        <v>2</v>
      </c>
      <c r="B3" s="17"/>
      <c r="C3" s="17"/>
      <c r="D3" s="17"/>
      <c r="E3" s="17"/>
      <c r="F3" s="17"/>
      <c r="G3" s="17"/>
      <c r="H3" s="17"/>
      <c r="I3" s="17"/>
      <c r="J3" s="17"/>
    </row>
    <row r="4" ht="18" customHeight="1" spans="1:10">
      <c r="A4" s="31" t="s">
        <v>3</v>
      </c>
      <c r="B4" s="31"/>
      <c r="C4" s="31"/>
      <c r="D4" s="31"/>
      <c r="E4" s="31"/>
      <c r="F4" s="31"/>
      <c r="G4" s="31"/>
      <c r="H4" s="31"/>
      <c r="I4" s="31"/>
      <c r="J4" s="31"/>
    </row>
    <row r="5" ht="18" customHeight="1" spans="1:10">
      <c r="A5" s="31" t="s">
        <v>4</v>
      </c>
      <c r="B5" s="31"/>
      <c r="C5" s="31"/>
      <c r="D5" s="31"/>
      <c r="E5" s="31"/>
      <c r="F5" s="31"/>
      <c r="G5" s="31"/>
      <c r="H5" s="31"/>
      <c r="I5" s="31"/>
      <c r="J5" s="31"/>
    </row>
    <row r="6" ht="18" customHeight="1" spans="1:10">
      <c r="A6" s="18" t="s">
        <v>5</v>
      </c>
      <c r="B6" s="18" t="s">
        <v>6</v>
      </c>
      <c r="C6" s="18" t="s">
        <v>7</v>
      </c>
      <c r="D6" s="18" t="s">
        <v>8</v>
      </c>
      <c r="E6" s="18"/>
      <c r="F6" s="18"/>
      <c r="G6" s="18" t="s">
        <v>9</v>
      </c>
      <c r="H6" s="18"/>
      <c r="I6" s="18"/>
      <c r="J6" s="18" t="s">
        <v>10</v>
      </c>
    </row>
    <row r="7" ht="18" customHeight="1" spans="1:10">
      <c r="A7" s="18"/>
      <c r="B7" s="18"/>
      <c r="C7" s="18"/>
      <c r="D7" s="20" t="s">
        <v>11</v>
      </c>
      <c r="E7" s="20" t="s">
        <v>12</v>
      </c>
      <c r="F7" s="18" t="s">
        <v>13</v>
      </c>
      <c r="G7" s="20" t="s">
        <v>11</v>
      </c>
      <c r="H7" s="20" t="s">
        <v>12</v>
      </c>
      <c r="I7" s="18" t="s">
        <v>13</v>
      </c>
      <c r="J7" s="18"/>
    </row>
    <row r="8" ht="18" customHeight="1" spans="1:10">
      <c r="A8" s="18" t="s">
        <v>14</v>
      </c>
      <c r="B8" s="18" t="s">
        <v>15</v>
      </c>
      <c r="C8" s="18" t="s">
        <v>16</v>
      </c>
      <c r="D8" s="21">
        <v>4299</v>
      </c>
      <c r="E8" s="21">
        <v>3899</v>
      </c>
      <c r="F8" s="22">
        <v>1500</v>
      </c>
      <c r="G8" s="21">
        <v>4599</v>
      </c>
      <c r="H8" s="21">
        <v>4199</v>
      </c>
      <c r="I8" s="22">
        <v>1900</v>
      </c>
      <c r="J8" s="22" t="s">
        <v>17</v>
      </c>
    </row>
    <row r="9" ht="18" customHeight="1" spans="1:10">
      <c r="A9" s="18"/>
      <c r="B9" s="18" t="s">
        <v>18</v>
      </c>
      <c r="C9" s="18" t="s">
        <v>16</v>
      </c>
      <c r="D9" s="21">
        <v>4899</v>
      </c>
      <c r="E9" s="21">
        <v>4499</v>
      </c>
      <c r="F9" s="22">
        <v>1500</v>
      </c>
      <c r="G9" s="21">
        <v>5299</v>
      </c>
      <c r="H9" s="21">
        <v>4899</v>
      </c>
      <c r="I9" s="22">
        <v>1900</v>
      </c>
      <c r="J9" s="18" t="s">
        <v>19</v>
      </c>
    </row>
    <row r="10" ht="18" customHeight="1" spans="1:10">
      <c r="A10" s="23" t="s">
        <v>20</v>
      </c>
      <c r="B10" s="18" t="s">
        <v>21</v>
      </c>
      <c r="C10" s="18" t="s">
        <v>22</v>
      </c>
      <c r="D10" s="21">
        <v>5999</v>
      </c>
      <c r="E10" s="21">
        <v>5399</v>
      </c>
      <c r="F10" s="22">
        <v>2100</v>
      </c>
      <c r="G10" s="21">
        <v>6799</v>
      </c>
      <c r="H10" s="21">
        <v>6199</v>
      </c>
      <c r="I10" s="22">
        <v>2600</v>
      </c>
      <c r="J10" s="18" t="s">
        <v>19</v>
      </c>
    </row>
    <row r="11" ht="18" customHeight="1" spans="1:10">
      <c r="A11" s="23"/>
      <c r="B11" s="18" t="s">
        <v>23</v>
      </c>
      <c r="C11" s="18" t="s">
        <v>22</v>
      </c>
      <c r="D11" s="21">
        <v>6699</v>
      </c>
      <c r="E11" s="21">
        <v>6099</v>
      </c>
      <c r="F11" s="22">
        <v>2400</v>
      </c>
      <c r="G11" s="21">
        <v>7399</v>
      </c>
      <c r="H11" s="21">
        <v>6899</v>
      </c>
      <c r="I11" s="22">
        <v>2800</v>
      </c>
      <c r="J11" s="18" t="s">
        <v>19</v>
      </c>
    </row>
    <row r="12" ht="18" customHeight="1" spans="1:10">
      <c r="A12" s="23"/>
      <c r="B12" s="18" t="s">
        <v>24</v>
      </c>
      <c r="C12" s="18" t="s">
        <v>22</v>
      </c>
      <c r="D12" s="21">
        <v>7099</v>
      </c>
      <c r="E12" s="21">
        <v>6399</v>
      </c>
      <c r="F12" s="22">
        <v>2500</v>
      </c>
      <c r="G12" s="21">
        <v>7799</v>
      </c>
      <c r="H12" s="21">
        <v>6799</v>
      </c>
      <c r="I12" s="22">
        <v>3000</v>
      </c>
      <c r="J12" s="18" t="s">
        <v>19</v>
      </c>
    </row>
    <row r="13" ht="18" customHeight="1" spans="1:10">
      <c r="A13" s="18" t="s">
        <v>25</v>
      </c>
      <c r="B13" s="18" t="s">
        <v>26</v>
      </c>
      <c r="C13" s="18" t="s">
        <v>16</v>
      </c>
      <c r="D13" s="21">
        <v>7999</v>
      </c>
      <c r="E13" s="21">
        <v>6999</v>
      </c>
      <c r="F13" s="22">
        <v>2600</v>
      </c>
      <c r="G13" s="21">
        <v>9199</v>
      </c>
      <c r="H13" s="21">
        <v>8199</v>
      </c>
      <c r="I13" s="22">
        <v>3200</v>
      </c>
      <c r="J13" s="18" t="s">
        <v>27</v>
      </c>
    </row>
    <row r="14" ht="18" customHeight="1" spans="1:10">
      <c r="A14" s="18"/>
      <c r="B14" s="23" t="s">
        <v>28</v>
      </c>
      <c r="C14" s="18" t="s">
        <v>29</v>
      </c>
      <c r="D14" s="21">
        <v>7499</v>
      </c>
      <c r="E14" s="21">
        <v>6499</v>
      </c>
      <c r="F14" s="22">
        <v>2900</v>
      </c>
      <c r="G14" s="21">
        <v>8899</v>
      </c>
      <c r="H14" s="21">
        <v>7899</v>
      </c>
      <c r="I14" s="22">
        <v>3500</v>
      </c>
      <c r="J14" s="37" t="s">
        <v>30</v>
      </c>
    </row>
    <row r="15" ht="18" customHeight="1" spans="1:10">
      <c r="A15" s="18"/>
      <c r="B15" s="23"/>
      <c r="C15" s="18" t="s">
        <v>22</v>
      </c>
      <c r="D15" s="21">
        <v>8099</v>
      </c>
      <c r="E15" s="21">
        <v>7099</v>
      </c>
      <c r="F15" s="22">
        <v>3000</v>
      </c>
      <c r="G15" s="21">
        <v>9899</v>
      </c>
      <c r="H15" s="21">
        <v>8899</v>
      </c>
      <c r="I15" s="22">
        <v>3600</v>
      </c>
      <c r="J15" s="22"/>
    </row>
    <row r="16" ht="18" customHeight="1" spans="1:10">
      <c r="A16" s="18"/>
      <c r="B16" s="23" t="s">
        <v>31</v>
      </c>
      <c r="C16" s="18" t="s">
        <v>32</v>
      </c>
      <c r="D16" s="21">
        <v>8199</v>
      </c>
      <c r="E16" s="21">
        <v>7199</v>
      </c>
      <c r="F16" s="22">
        <v>4400</v>
      </c>
      <c r="G16" s="21">
        <v>10199</v>
      </c>
      <c r="H16" s="21">
        <v>9199</v>
      </c>
      <c r="I16" s="22">
        <v>5000</v>
      </c>
      <c r="J16" s="22" t="s">
        <v>19</v>
      </c>
    </row>
    <row r="17" ht="41" customHeight="1" spans="1:10">
      <c r="A17" s="18"/>
      <c r="B17" s="23" t="s">
        <v>33</v>
      </c>
      <c r="C17" s="5" t="s">
        <v>34</v>
      </c>
      <c r="D17" s="21">
        <v>10699</v>
      </c>
      <c r="E17" s="21">
        <v>9699</v>
      </c>
      <c r="F17" s="22">
        <v>5300</v>
      </c>
      <c r="G17" s="21">
        <v>12699</v>
      </c>
      <c r="H17" s="21">
        <v>11699</v>
      </c>
      <c r="I17" s="22">
        <v>6300</v>
      </c>
      <c r="J17" s="28" t="s">
        <v>35</v>
      </c>
    </row>
    <row r="18" ht="66" customHeight="1" spans="1:10">
      <c r="A18" s="24" t="s">
        <v>36</v>
      </c>
      <c r="B18" s="25" t="s">
        <v>37</v>
      </c>
      <c r="C18" s="17"/>
      <c r="D18" s="17"/>
      <c r="E18" s="17"/>
      <c r="F18" s="17"/>
      <c r="G18" s="17"/>
      <c r="H18" s="17"/>
      <c r="I18" s="17"/>
      <c r="J18" s="17"/>
    </row>
    <row r="19" ht="20" customHeight="1" spans="1:10">
      <c r="A19" s="24" t="s">
        <v>38</v>
      </c>
      <c r="B19" s="17" t="s">
        <v>39</v>
      </c>
      <c r="C19" s="17"/>
      <c r="D19" s="17"/>
      <c r="E19" s="17"/>
      <c r="F19" s="17"/>
      <c r="G19" s="17"/>
      <c r="H19" s="17"/>
      <c r="I19" s="17"/>
      <c r="J19" s="17"/>
    </row>
    <row r="20" ht="40" customHeight="1" spans="1:10">
      <c r="A20" s="24" t="s">
        <v>40</v>
      </c>
      <c r="B20" s="25" t="s">
        <v>41</v>
      </c>
      <c r="C20" s="17"/>
      <c r="D20" s="17"/>
      <c r="E20" s="17"/>
      <c r="F20" s="17"/>
      <c r="G20" s="17"/>
      <c r="H20" s="17"/>
      <c r="I20" s="17"/>
      <c r="J20" s="17"/>
    </row>
    <row r="21" ht="161" customHeight="1" spans="1:10">
      <c r="A21" s="24" t="s">
        <v>42</v>
      </c>
      <c r="B21" s="25" t="s">
        <v>43</v>
      </c>
      <c r="C21" s="17"/>
      <c r="D21" s="17"/>
      <c r="E21" s="17"/>
      <c r="F21" s="17"/>
      <c r="G21" s="17"/>
      <c r="H21" s="17"/>
      <c r="I21" s="17"/>
      <c r="J21" s="17"/>
    </row>
    <row r="22" customFormat="1" ht="26" customHeight="1" spans="1:10">
      <c r="A22" s="26" t="s">
        <v>44</v>
      </c>
      <c r="B22" s="26"/>
      <c r="C22" s="26"/>
      <c r="D22" s="26"/>
      <c r="E22" s="26"/>
      <c r="F22" s="26"/>
      <c r="G22" s="26"/>
      <c r="H22" s="26"/>
      <c r="I22" s="26"/>
      <c r="J22" s="26"/>
    </row>
    <row r="23" customFormat="1" ht="30" customHeight="1" spans="1:10">
      <c r="A23" s="5" t="s">
        <v>45</v>
      </c>
      <c r="B23" s="5" t="s">
        <v>46</v>
      </c>
      <c r="C23" s="5"/>
      <c r="D23" s="5"/>
      <c r="E23" s="5"/>
      <c r="F23" s="5"/>
      <c r="G23" s="5"/>
      <c r="H23" s="5"/>
      <c r="I23" s="5"/>
      <c r="J23" s="5" t="s">
        <v>47</v>
      </c>
    </row>
    <row r="24" customFormat="1" ht="30" customHeight="1" spans="1:10">
      <c r="A24" s="5" t="s">
        <v>48</v>
      </c>
      <c r="B24" s="5" t="s">
        <v>49</v>
      </c>
      <c r="C24" s="5"/>
      <c r="D24" s="5"/>
      <c r="E24" s="5"/>
      <c r="F24" s="5"/>
      <c r="G24" s="5"/>
      <c r="H24" s="5"/>
      <c r="I24" s="5"/>
      <c r="J24" s="5">
        <v>1340</v>
      </c>
    </row>
    <row r="25" customFormat="1" ht="30" customHeight="1" spans="1:10">
      <c r="A25" s="5" t="s">
        <v>50</v>
      </c>
      <c r="B25" s="5" t="s">
        <v>51</v>
      </c>
      <c r="C25" s="5"/>
      <c r="D25" s="5"/>
      <c r="E25" s="5"/>
      <c r="F25" s="5"/>
      <c r="G25" s="5"/>
      <c r="H25" s="5"/>
      <c r="I25" s="5"/>
      <c r="J25" s="5">
        <v>1340</v>
      </c>
    </row>
    <row r="26" s="29" customFormat="1" ht="13" customHeight="1"/>
    <row r="27" s="30" customFormat="1" ht="39" customHeight="1" spans="1:10">
      <c r="A27" s="32" t="s">
        <v>52</v>
      </c>
      <c r="B27" s="32"/>
      <c r="C27" s="32"/>
      <c r="D27" s="32"/>
      <c r="E27" s="32"/>
      <c r="F27" s="32"/>
      <c r="G27" s="32"/>
      <c r="H27" s="32"/>
      <c r="I27" s="32"/>
      <c r="J27" s="32"/>
    </row>
    <row r="28" ht="18" customHeight="1" spans="1:10">
      <c r="A28" s="2" t="s">
        <v>2</v>
      </c>
      <c r="B28" s="2"/>
      <c r="C28" s="2"/>
      <c r="D28" s="2"/>
      <c r="E28" s="2"/>
      <c r="F28" s="2"/>
      <c r="G28" s="2"/>
      <c r="H28" s="2"/>
      <c r="I28" s="2"/>
      <c r="J28" s="2"/>
    </row>
    <row r="29" ht="18" customHeight="1" spans="1:10">
      <c r="A29" s="4" t="s">
        <v>53</v>
      </c>
      <c r="B29" s="4"/>
      <c r="C29" s="4"/>
      <c r="D29" s="4"/>
      <c r="E29" s="4"/>
      <c r="F29" s="4"/>
      <c r="G29" s="4"/>
      <c r="H29" s="4"/>
      <c r="I29" s="4"/>
      <c r="J29" s="4"/>
    </row>
    <row r="30" ht="18" customHeight="1" spans="1:10">
      <c r="A30" s="4" t="s">
        <v>54</v>
      </c>
      <c r="B30" s="4"/>
      <c r="C30" s="4"/>
      <c r="D30" s="4"/>
      <c r="E30" s="4"/>
      <c r="F30" s="4"/>
      <c r="G30" s="4"/>
      <c r="H30" s="4"/>
      <c r="I30" s="4"/>
      <c r="J30" s="4"/>
    </row>
    <row r="31" ht="18" customHeight="1" spans="1:10">
      <c r="A31" s="33" t="s">
        <v>5</v>
      </c>
      <c r="B31" s="33" t="s">
        <v>6</v>
      </c>
      <c r="C31" s="33" t="s">
        <v>7</v>
      </c>
      <c r="D31" s="33" t="s">
        <v>8</v>
      </c>
      <c r="E31" s="33"/>
      <c r="F31" s="33"/>
      <c r="G31" s="33" t="s">
        <v>9</v>
      </c>
      <c r="H31" s="33"/>
      <c r="I31" s="33"/>
      <c r="J31" s="33" t="s">
        <v>10</v>
      </c>
    </row>
    <row r="32" ht="18" customHeight="1" spans="1:10">
      <c r="A32" s="33"/>
      <c r="B32" s="33"/>
      <c r="C32" s="33"/>
      <c r="D32" s="21" t="s">
        <v>11</v>
      </c>
      <c r="E32" s="21" t="s">
        <v>12</v>
      </c>
      <c r="F32" s="33" t="s">
        <v>13</v>
      </c>
      <c r="G32" s="21" t="s">
        <v>11</v>
      </c>
      <c r="H32" s="21" t="s">
        <v>12</v>
      </c>
      <c r="I32" s="33" t="s">
        <v>13</v>
      </c>
      <c r="J32" s="33"/>
    </row>
    <row r="33" ht="18" customHeight="1" spans="1:10">
      <c r="A33" s="33" t="s">
        <v>14</v>
      </c>
      <c r="B33" s="33" t="s">
        <v>15</v>
      </c>
      <c r="C33" s="22" t="s">
        <v>16</v>
      </c>
      <c r="D33" s="21">
        <v>3199</v>
      </c>
      <c r="E33" s="21">
        <v>2999</v>
      </c>
      <c r="F33" s="22">
        <v>1100</v>
      </c>
      <c r="G33" s="21">
        <v>3499</v>
      </c>
      <c r="H33" s="21">
        <v>3299</v>
      </c>
      <c r="I33" s="22">
        <v>1300</v>
      </c>
      <c r="J33" s="38" t="s">
        <v>55</v>
      </c>
    </row>
    <row r="34" ht="18" customHeight="1" spans="1:10">
      <c r="A34" s="33"/>
      <c r="B34" s="22" t="s">
        <v>18</v>
      </c>
      <c r="C34" s="22" t="s">
        <v>16</v>
      </c>
      <c r="D34" s="21">
        <v>3799</v>
      </c>
      <c r="E34" s="21">
        <v>3599</v>
      </c>
      <c r="F34" s="22">
        <v>1100</v>
      </c>
      <c r="G34" s="21">
        <v>3999</v>
      </c>
      <c r="H34" s="21">
        <v>3799</v>
      </c>
      <c r="I34" s="22">
        <v>1300</v>
      </c>
      <c r="J34" s="33" t="s">
        <v>19</v>
      </c>
    </row>
    <row r="35" ht="18" customHeight="1" spans="1:10">
      <c r="A35" s="33"/>
      <c r="B35" s="22" t="s">
        <v>56</v>
      </c>
      <c r="C35" s="22" t="s">
        <v>16</v>
      </c>
      <c r="D35" s="21">
        <v>3999</v>
      </c>
      <c r="E35" s="21">
        <v>3599</v>
      </c>
      <c r="F35" s="22">
        <v>1200</v>
      </c>
      <c r="G35" s="21">
        <v>4299</v>
      </c>
      <c r="H35" s="21">
        <v>3799</v>
      </c>
      <c r="I35" s="22">
        <v>1600</v>
      </c>
      <c r="J35" s="33" t="s">
        <v>19</v>
      </c>
    </row>
    <row r="36" ht="18" customHeight="1" spans="1:10">
      <c r="A36" s="33"/>
      <c r="B36" s="22" t="s">
        <v>57</v>
      </c>
      <c r="C36" s="22" t="s">
        <v>16</v>
      </c>
      <c r="D36" s="21">
        <v>4199</v>
      </c>
      <c r="E36" s="21">
        <v>3599</v>
      </c>
      <c r="F36" s="22">
        <v>1200</v>
      </c>
      <c r="G36" s="21">
        <v>4499</v>
      </c>
      <c r="H36" s="21">
        <v>3799</v>
      </c>
      <c r="I36" s="22">
        <v>1600</v>
      </c>
      <c r="J36" s="33" t="s">
        <v>19</v>
      </c>
    </row>
    <row r="37" ht="18" customHeight="1" spans="1:10">
      <c r="A37" s="33" t="s">
        <v>20</v>
      </c>
      <c r="B37" s="22" t="s">
        <v>21</v>
      </c>
      <c r="C37" s="33" t="s">
        <v>22</v>
      </c>
      <c r="D37" s="21">
        <v>5299</v>
      </c>
      <c r="E37" s="21">
        <v>4799</v>
      </c>
      <c r="F37" s="22">
        <v>1800</v>
      </c>
      <c r="G37" s="21">
        <v>5899</v>
      </c>
      <c r="H37" s="21">
        <v>5299</v>
      </c>
      <c r="I37" s="22">
        <v>2200</v>
      </c>
      <c r="J37" s="33" t="s">
        <v>19</v>
      </c>
    </row>
    <row r="38" ht="18" customHeight="1" spans="1:10">
      <c r="A38" s="33"/>
      <c r="B38" s="22" t="s">
        <v>23</v>
      </c>
      <c r="C38" s="33" t="s">
        <v>22</v>
      </c>
      <c r="D38" s="21">
        <v>5499</v>
      </c>
      <c r="E38" s="21">
        <v>4999</v>
      </c>
      <c r="F38" s="22">
        <v>2000</v>
      </c>
      <c r="G38" s="21">
        <v>6099</v>
      </c>
      <c r="H38" s="21">
        <v>5499</v>
      </c>
      <c r="I38" s="22">
        <v>2500</v>
      </c>
      <c r="J38" s="33" t="s">
        <v>19</v>
      </c>
    </row>
    <row r="39" ht="18" customHeight="1" spans="1:10">
      <c r="A39" s="33"/>
      <c r="B39" s="22" t="s">
        <v>58</v>
      </c>
      <c r="C39" s="33" t="s">
        <v>16</v>
      </c>
      <c r="D39" s="21">
        <v>4899</v>
      </c>
      <c r="E39" s="21">
        <v>4499</v>
      </c>
      <c r="F39" s="22">
        <v>2200</v>
      </c>
      <c r="G39" s="21">
        <v>5199</v>
      </c>
      <c r="H39" s="21">
        <v>4799</v>
      </c>
      <c r="I39" s="22">
        <v>2800</v>
      </c>
      <c r="J39" s="33" t="s">
        <v>19</v>
      </c>
    </row>
    <row r="40" ht="18" customHeight="1" spans="1:10">
      <c r="A40" s="33" t="s">
        <v>59</v>
      </c>
      <c r="B40" s="22" t="s">
        <v>24</v>
      </c>
      <c r="C40" s="33" t="s">
        <v>16</v>
      </c>
      <c r="D40" s="21">
        <v>5199</v>
      </c>
      <c r="E40" s="21">
        <v>4699</v>
      </c>
      <c r="F40" s="22">
        <v>1900</v>
      </c>
      <c r="G40" s="21">
        <v>5699</v>
      </c>
      <c r="H40" s="21">
        <v>5099</v>
      </c>
      <c r="I40" s="22">
        <v>2200</v>
      </c>
      <c r="J40" s="33" t="s">
        <v>19</v>
      </c>
    </row>
    <row r="41" ht="18" customHeight="1" spans="1:10">
      <c r="A41" s="33"/>
      <c r="B41" s="22" t="s">
        <v>60</v>
      </c>
      <c r="C41" s="33" t="s">
        <v>61</v>
      </c>
      <c r="D41" s="21">
        <v>6099</v>
      </c>
      <c r="E41" s="21">
        <v>5499</v>
      </c>
      <c r="F41" s="22">
        <v>2800</v>
      </c>
      <c r="G41" s="21">
        <v>6699</v>
      </c>
      <c r="H41" s="21">
        <v>5799</v>
      </c>
      <c r="I41" s="22">
        <v>3700</v>
      </c>
      <c r="J41" s="33" t="s">
        <v>19</v>
      </c>
    </row>
    <row r="42" ht="18" customHeight="1" spans="1:10">
      <c r="A42" s="33" t="s">
        <v>25</v>
      </c>
      <c r="B42" s="33" t="s">
        <v>26</v>
      </c>
      <c r="C42" s="33" t="s">
        <v>16</v>
      </c>
      <c r="D42" s="21">
        <v>6099</v>
      </c>
      <c r="E42" s="21">
        <v>5399</v>
      </c>
      <c r="F42" s="22">
        <v>2300</v>
      </c>
      <c r="G42" s="21">
        <v>6399</v>
      </c>
      <c r="H42" s="21">
        <v>5799</v>
      </c>
      <c r="I42" s="22">
        <v>3700</v>
      </c>
      <c r="J42" s="33" t="s">
        <v>19</v>
      </c>
    </row>
    <row r="43" ht="18" customHeight="1" spans="1:10">
      <c r="A43" s="33"/>
      <c r="B43" s="33" t="s">
        <v>28</v>
      </c>
      <c r="C43" s="33" t="s">
        <v>29</v>
      </c>
      <c r="D43" s="21">
        <v>6399</v>
      </c>
      <c r="E43" s="21">
        <v>5399</v>
      </c>
      <c r="F43" s="22">
        <v>2500</v>
      </c>
      <c r="G43" s="21">
        <v>6399</v>
      </c>
      <c r="H43" s="21">
        <v>5799</v>
      </c>
      <c r="I43" s="22">
        <v>3600</v>
      </c>
      <c r="J43" s="33" t="s">
        <v>19</v>
      </c>
    </row>
    <row r="44" ht="18" customHeight="1" spans="1:10">
      <c r="A44" s="33"/>
      <c r="B44" s="33"/>
      <c r="C44" s="33" t="s">
        <v>22</v>
      </c>
      <c r="D44" s="21">
        <v>6299</v>
      </c>
      <c r="E44" s="21">
        <v>5699</v>
      </c>
      <c r="F44" s="22">
        <v>2600</v>
      </c>
      <c r="G44" s="21">
        <v>6599</v>
      </c>
      <c r="H44" s="21">
        <v>5999</v>
      </c>
      <c r="I44" s="22">
        <v>3700</v>
      </c>
      <c r="J44" s="33"/>
    </row>
    <row r="45" ht="18" customHeight="1" spans="1:10">
      <c r="A45" s="33"/>
      <c r="B45" s="33" t="s">
        <v>31</v>
      </c>
      <c r="C45" s="33" t="s">
        <v>32</v>
      </c>
      <c r="D45" s="21">
        <v>7199</v>
      </c>
      <c r="E45" s="21">
        <v>5999</v>
      </c>
      <c r="F45" s="22">
        <v>2800</v>
      </c>
      <c r="G45" s="21">
        <v>7699</v>
      </c>
      <c r="H45" s="21">
        <v>7099</v>
      </c>
      <c r="I45" s="22">
        <v>3700</v>
      </c>
      <c r="J45" s="38" t="s">
        <v>19</v>
      </c>
    </row>
    <row r="46" ht="39" customHeight="1" spans="1:10">
      <c r="A46" s="33"/>
      <c r="B46" s="33" t="s">
        <v>33</v>
      </c>
      <c r="C46" s="5" t="s">
        <v>34</v>
      </c>
      <c r="D46" s="21">
        <v>8599</v>
      </c>
      <c r="E46" s="21">
        <v>7699</v>
      </c>
      <c r="F46" s="22">
        <v>3600</v>
      </c>
      <c r="G46" s="21">
        <v>9399</v>
      </c>
      <c r="H46" s="21">
        <v>8799</v>
      </c>
      <c r="I46" s="22">
        <v>4600</v>
      </c>
      <c r="J46" s="39" t="s">
        <v>35</v>
      </c>
    </row>
    <row r="47" ht="54" customHeight="1" spans="1:10">
      <c r="A47" t="s">
        <v>36</v>
      </c>
      <c r="B47" s="34" t="s">
        <v>62</v>
      </c>
      <c r="C47" s="2"/>
      <c r="D47" s="2"/>
      <c r="E47" s="2"/>
      <c r="F47" s="2"/>
      <c r="G47" s="2"/>
      <c r="H47" s="2"/>
      <c r="I47" s="2"/>
      <c r="J47" s="2"/>
    </row>
    <row r="48" ht="37" customHeight="1" spans="1:10">
      <c r="A48" t="s">
        <v>38</v>
      </c>
      <c r="B48" s="35" t="s">
        <v>63</v>
      </c>
      <c r="C48" s="2"/>
      <c r="D48" s="2"/>
      <c r="E48" s="2"/>
      <c r="F48" s="2"/>
      <c r="G48" s="2"/>
      <c r="H48" s="2"/>
      <c r="I48" s="2"/>
      <c r="J48" s="2"/>
    </row>
    <row r="49" ht="33" customHeight="1" spans="1:10">
      <c r="A49" t="s">
        <v>40</v>
      </c>
      <c r="B49" s="34" t="s">
        <v>64</v>
      </c>
      <c r="C49" s="2"/>
      <c r="D49" s="2"/>
      <c r="E49" s="2"/>
      <c r="F49" s="2"/>
      <c r="G49" s="2"/>
      <c r="H49" s="2"/>
      <c r="I49" s="2"/>
      <c r="J49" s="2"/>
    </row>
    <row r="50" ht="163" customHeight="1" spans="1:10">
      <c r="A50" t="s">
        <v>42</v>
      </c>
      <c r="B50" s="34" t="s">
        <v>65</v>
      </c>
      <c r="C50" s="2"/>
      <c r="D50" s="2"/>
      <c r="E50" s="2"/>
      <c r="F50" s="2"/>
      <c r="G50" s="2"/>
      <c r="H50" s="2"/>
      <c r="I50" s="2"/>
      <c r="J50" s="2"/>
    </row>
    <row r="51" ht="24" customHeight="1" spans="1:10">
      <c r="A51" s="36" t="s">
        <v>44</v>
      </c>
      <c r="B51" s="36"/>
      <c r="C51" s="36"/>
      <c r="D51" s="36"/>
      <c r="E51" s="36"/>
      <c r="F51" s="36"/>
      <c r="G51" s="36"/>
      <c r="H51" s="36"/>
      <c r="I51" s="36"/>
      <c r="J51" s="36"/>
    </row>
    <row r="52" ht="18" customHeight="1" spans="1:10">
      <c r="A52" s="5" t="s">
        <v>45</v>
      </c>
      <c r="B52" s="5" t="s">
        <v>46</v>
      </c>
      <c r="C52" s="5"/>
      <c r="D52" s="5"/>
      <c r="E52" s="5"/>
      <c r="F52" s="5"/>
      <c r="G52" s="5"/>
      <c r="H52" s="5"/>
      <c r="I52" s="5"/>
      <c r="J52" s="5" t="s">
        <v>47</v>
      </c>
    </row>
    <row r="53" ht="18" customHeight="1" spans="1:10">
      <c r="A53" s="5" t="s">
        <v>48</v>
      </c>
      <c r="B53" s="5" t="s">
        <v>49</v>
      </c>
      <c r="C53" s="5"/>
      <c r="D53" s="5"/>
      <c r="E53" s="5"/>
      <c r="F53" s="5"/>
      <c r="G53" s="5"/>
      <c r="H53" s="5"/>
      <c r="I53" s="5"/>
      <c r="J53" s="5">
        <v>890</v>
      </c>
    </row>
    <row r="54" ht="18" customHeight="1" spans="1:10">
      <c r="A54" s="5" t="s">
        <v>50</v>
      </c>
      <c r="B54" s="5" t="s">
        <v>51</v>
      </c>
      <c r="C54" s="5"/>
      <c r="D54" s="5"/>
      <c r="E54" s="5"/>
      <c r="F54" s="5"/>
      <c r="G54" s="5"/>
      <c r="H54" s="5"/>
      <c r="I54" s="5"/>
      <c r="J54" s="5">
        <v>790</v>
      </c>
    </row>
  </sheetData>
  <mergeCells count="49">
    <mergeCell ref="A1:J1"/>
    <mergeCell ref="A2:J2"/>
    <mergeCell ref="A3:J3"/>
    <mergeCell ref="A4:J4"/>
    <mergeCell ref="A5:J5"/>
    <mergeCell ref="D6:F6"/>
    <mergeCell ref="G6:I6"/>
    <mergeCell ref="B18:J18"/>
    <mergeCell ref="B19:J19"/>
    <mergeCell ref="B20:J20"/>
    <mergeCell ref="B21:J21"/>
    <mergeCell ref="A22:J22"/>
    <mergeCell ref="B23:I23"/>
    <mergeCell ref="B24:I24"/>
    <mergeCell ref="B25:I25"/>
    <mergeCell ref="A26:XFD26"/>
    <mergeCell ref="A27:J27"/>
    <mergeCell ref="A28:J28"/>
    <mergeCell ref="A29:J29"/>
    <mergeCell ref="A30:J30"/>
    <mergeCell ref="D31:F31"/>
    <mergeCell ref="G31:I31"/>
    <mergeCell ref="B47:J47"/>
    <mergeCell ref="B48:J48"/>
    <mergeCell ref="B49:J49"/>
    <mergeCell ref="B50:J50"/>
    <mergeCell ref="A51:J51"/>
    <mergeCell ref="B52:I52"/>
    <mergeCell ref="B53:I53"/>
    <mergeCell ref="B54:I54"/>
    <mergeCell ref="A6:A7"/>
    <mergeCell ref="A8:A9"/>
    <mergeCell ref="A10:A12"/>
    <mergeCell ref="A13:A17"/>
    <mergeCell ref="A31:A32"/>
    <mergeCell ref="A33:A36"/>
    <mergeCell ref="A37:A39"/>
    <mergeCell ref="A40:A41"/>
    <mergeCell ref="A42:A46"/>
    <mergeCell ref="B6:B7"/>
    <mergeCell ref="B14:B15"/>
    <mergeCell ref="B31:B32"/>
    <mergeCell ref="B43:B44"/>
    <mergeCell ref="C6:C7"/>
    <mergeCell ref="C31:C32"/>
    <mergeCell ref="J6:J7"/>
    <mergeCell ref="J14:J15"/>
    <mergeCell ref="J31:J32"/>
    <mergeCell ref="J43:J44"/>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9"/>
  <sheetViews>
    <sheetView topLeftCell="A52" workbookViewId="0">
      <selection activeCell="F65" sqref="F65"/>
    </sheetView>
  </sheetViews>
  <sheetFormatPr defaultColWidth="9" defaultRowHeight="13.5"/>
  <cols>
    <col min="1" max="1" width="13.375" customWidth="1"/>
    <col min="2" max="2" width="22.375" customWidth="1"/>
    <col min="3" max="3" width="15.25" customWidth="1"/>
    <col min="10" max="10" width="36" customWidth="1"/>
  </cols>
  <sheetData>
    <row r="1" ht="29" customHeight="1" spans="1:10">
      <c r="A1" s="1" t="s">
        <v>66</v>
      </c>
      <c r="B1" s="1"/>
      <c r="C1" s="1"/>
      <c r="D1" s="1"/>
      <c r="E1" s="1"/>
      <c r="F1" s="1"/>
      <c r="G1" s="1"/>
      <c r="H1" s="1"/>
      <c r="I1" s="1"/>
      <c r="J1" s="1"/>
    </row>
    <row r="2" ht="93" customHeight="1" spans="1:10">
      <c r="A2" s="15" t="s">
        <v>1</v>
      </c>
      <c r="B2" s="16"/>
      <c r="C2" s="16"/>
      <c r="D2" s="16"/>
      <c r="E2" s="16"/>
      <c r="F2" s="16"/>
      <c r="G2" s="16"/>
      <c r="H2" s="16"/>
      <c r="I2" s="16"/>
      <c r="J2" s="16"/>
    </row>
    <row r="3" ht="20" customHeight="1" spans="1:10">
      <c r="A3" s="17" t="s">
        <v>2</v>
      </c>
      <c r="B3" s="17"/>
      <c r="C3" s="17"/>
      <c r="D3" s="17"/>
      <c r="E3" s="17"/>
      <c r="F3" s="17"/>
      <c r="G3" s="17"/>
      <c r="H3" s="17"/>
      <c r="I3" s="17"/>
      <c r="J3" s="17"/>
    </row>
    <row r="4" ht="20" customHeight="1" spans="1:10">
      <c r="A4" s="18" t="s">
        <v>5</v>
      </c>
      <c r="B4" s="18" t="s">
        <v>6</v>
      </c>
      <c r="C4" s="18" t="s">
        <v>7</v>
      </c>
      <c r="D4" s="19" t="s">
        <v>67</v>
      </c>
      <c r="E4" s="19"/>
      <c r="F4" s="19"/>
      <c r="G4" s="19" t="s">
        <v>68</v>
      </c>
      <c r="H4" s="19"/>
      <c r="I4" s="19"/>
      <c r="J4" s="18" t="s">
        <v>10</v>
      </c>
    </row>
    <row r="5" ht="20" customHeight="1" spans="1:10">
      <c r="A5" s="18"/>
      <c r="B5" s="18"/>
      <c r="C5" s="18"/>
      <c r="D5" s="20" t="s">
        <v>11</v>
      </c>
      <c r="E5" s="20" t="s">
        <v>12</v>
      </c>
      <c r="F5" s="18" t="s">
        <v>13</v>
      </c>
      <c r="G5" s="20" t="s">
        <v>11</v>
      </c>
      <c r="H5" s="20" t="s">
        <v>12</v>
      </c>
      <c r="I5" s="18" t="s">
        <v>13</v>
      </c>
      <c r="J5" s="18"/>
    </row>
    <row r="6" ht="20" customHeight="1" spans="1:10">
      <c r="A6" s="18" t="s">
        <v>14</v>
      </c>
      <c r="B6" s="18" t="s">
        <v>18</v>
      </c>
      <c r="C6" s="18" t="s">
        <v>16</v>
      </c>
      <c r="D6" s="21">
        <f>6299-600</f>
        <v>5699</v>
      </c>
      <c r="E6" s="21">
        <f>5299-600</f>
        <v>4699</v>
      </c>
      <c r="F6" s="22">
        <v>1900</v>
      </c>
      <c r="G6" s="21">
        <f>6599-600</f>
        <v>5999</v>
      </c>
      <c r="H6" s="21">
        <f>5599-600</f>
        <v>4999</v>
      </c>
      <c r="I6" s="22">
        <v>2100</v>
      </c>
      <c r="J6" s="22" t="s">
        <v>19</v>
      </c>
    </row>
    <row r="7" ht="20" customHeight="1" spans="1:10">
      <c r="A7" s="18"/>
      <c r="B7" t="s">
        <v>69</v>
      </c>
      <c r="C7" s="18" t="s">
        <v>16</v>
      </c>
      <c r="D7" s="21">
        <f>6999-600</f>
        <v>6399</v>
      </c>
      <c r="E7" s="21">
        <f>5999-600</f>
        <v>5399</v>
      </c>
      <c r="F7" s="22">
        <v>2000</v>
      </c>
      <c r="G7" s="21">
        <f>7399-600</f>
        <v>6799</v>
      </c>
      <c r="H7" s="21">
        <f>6399-600</f>
        <v>5799</v>
      </c>
      <c r="I7" s="22">
        <v>2300</v>
      </c>
      <c r="J7" s="22" t="s">
        <v>19</v>
      </c>
    </row>
    <row r="8" ht="20" customHeight="1" spans="1:10">
      <c r="A8" s="23" t="s">
        <v>20</v>
      </c>
      <c r="B8" s="18" t="s">
        <v>21</v>
      </c>
      <c r="C8" s="18" t="s">
        <v>22</v>
      </c>
      <c r="D8" s="21">
        <f>8799-800</f>
        <v>7999</v>
      </c>
      <c r="E8" s="21">
        <f>7799-800</f>
        <v>6999</v>
      </c>
      <c r="F8" s="22">
        <v>2700</v>
      </c>
      <c r="G8" s="21">
        <f>9499-800</f>
        <v>8699</v>
      </c>
      <c r="H8" s="21">
        <f>8499-800</f>
        <v>7699</v>
      </c>
      <c r="I8" s="22">
        <v>3000</v>
      </c>
      <c r="J8" s="22" t="s">
        <v>19</v>
      </c>
    </row>
    <row r="9" ht="20" customHeight="1" spans="1:10">
      <c r="A9" s="23"/>
      <c r="B9" s="18" t="s">
        <v>23</v>
      </c>
      <c r="C9" s="18" t="s">
        <v>22</v>
      </c>
      <c r="D9" s="21">
        <f>8999-800</f>
        <v>8199</v>
      </c>
      <c r="E9" s="21">
        <f>7999-800</f>
        <v>7199</v>
      </c>
      <c r="F9" s="22">
        <v>3000</v>
      </c>
      <c r="G9" s="21">
        <f>9799-800</f>
        <v>8999</v>
      </c>
      <c r="H9" s="21">
        <f>8799-800</f>
        <v>7999</v>
      </c>
      <c r="I9" s="22">
        <v>3300</v>
      </c>
      <c r="J9" s="22" t="s">
        <v>19</v>
      </c>
    </row>
    <row r="10" ht="20" customHeight="1" spans="1:10">
      <c r="A10" s="23"/>
      <c r="B10" s="18" t="s">
        <v>70</v>
      </c>
      <c r="C10" s="18" t="s">
        <v>22</v>
      </c>
      <c r="D10" s="21">
        <f>9599-800</f>
        <v>8799</v>
      </c>
      <c r="E10" s="21">
        <f>8599-800</f>
        <v>7799</v>
      </c>
      <c r="F10" s="22">
        <v>3500</v>
      </c>
      <c r="G10" s="21">
        <f>10299-800</f>
        <v>9499</v>
      </c>
      <c r="H10" s="21">
        <f>9299-800</f>
        <v>8499</v>
      </c>
      <c r="I10" s="22">
        <v>3800</v>
      </c>
      <c r="J10" s="22" t="s">
        <v>19</v>
      </c>
    </row>
    <row r="11" ht="20" customHeight="1" spans="1:10">
      <c r="A11" s="23" t="s">
        <v>59</v>
      </c>
      <c r="B11" s="18" t="s">
        <v>24</v>
      </c>
      <c r="C11" s="18" t="s">
        <v>16</v>
      </c>
      <c r="D11" s="21">
        <f>9399-800</f>
        <v>8599</v>
      </c>
      <c r="E11" s="21">
        <f>8399-800</f>
        <v>7599</v>
      </c>
      <c r="F11" s="22">
        <v>3000</v>
      </c>
      <c r="G11" s="21">
        <f>9999-800</f>
        <v>9199</v>
      </c>
      <c r="H11" s="21">
        <f>8999-800</f>
        <v>8199</v>
      </c>
      <c r="I11" s="22">
        <v>3300</v>
      </c>
      <c r="J11" s="22" t="s">
        <v>19</v>
      </c>
    </row>
    <row r="12" ht="20" customHeight="1" spans="1:10">
      <c r="A12" s="23" t="s">
        <v>25</v>
      </c>
      <c r="B12" s="18" t="s">
        <v>26</v>
      </c>
      <c r="C12" s="18" t="s">
        <v>16</v>
      </c>
      <c r="D12" s="21">
        <f>10299-1000</f>
        <v>9299</v>
      </c>
      <c r="E12" s="21">
        <f>9299-1000</f>
        <v>8299</v>
      </c>
      <c r="F12" s="22">
        <v>4000</v>
      </c>
      <c r="G12" s="21">
        <f>10999-1000</f>
        <v>9999</v>
      </c>
      <c r="H12" s="21">
        <f>9999-1000</f>
        <v>8999</v>
      </c>
      <c r="I12" s="22">
        <v>4400</v>
      </c>
      <c r="J12" s="22" t="s">
        <v>19</v>
      </c>
    </row>
    <row r="13" ht="20" customHeight="1" spans="1:10">
      <c r="A13" s="23"/>
      <c r="B13" s="23" t="s">
        <v>28</v>
      </c>
      <c r="C13" s="18" t="s">
        <v>29</v>
      </c>
      <c r="D13" s="21">
        <f>10499-1000</f>
        <v>9499</v>
      </c>
      <c r="E13" s="21">
        <f>9499-1000</f>
        <v>8499</v>
      </c>
      <c r="F13" s="22">
        <v>4200</v>
      </c>
      <c r="G13" s="21">
        <f>11299-1000</f>
        <v>10299</v>
      </c>
      <c r="H13" s="21">
        <f>10299-1000</f>
        <v>9299</v>
      </c>
      <c r="I13" s="22">
        <v>4600</v>
      </c>
      <c r="J13" s="22" t="s">
        <v>19</v>
      </c>
    </row>
    <row r="14" ht="20" customHeight="1" spans="1:10">
      <c r="A14" s="23"/>
      <c r="B14" s="23"/>
      <c r="C14" s="18" t="s">
        <v>22</v>
      </c>
      <c r="D14" s="21">
        <f>10899-1000</f>
        <v>9899</v>
      </c>
      <c r="E14" s="21">
        <f>9899-1000</f>
        <v>8899</v>
      </c>
      <c r="F14" s="22">
        <v>4500</v>
      </c>
      <c r="G14" s="21">
        <f>11699-1000</f>
        <v>10699</v>
      </c>
      <c r="H14" s="21">
        <f>10699-1000</f>
        <v>9699</v>
      </c>
      <c r="I14" s="22">
        <v>5000</v>
      </c>
      <c r="J14" s="22" t="s">
        <v>19</v>
      </c>
    </row>
    <row r="15" ht="20" customHeight="1" spans="1:10">
      <c r="A15" s="23"/>
      <c r="B15" s="23" t="s">
        <v>31</v>
      </c>
      <c r="C15" s="18" t="s">
        <v>32</v>
      </c>
      <c r="D15" s="21">
        <f>11899-1000</f>
        <v>10899</v>
      </c>
      <c r="E15" s="21">
        <f>10899-1000</f>
        <v>9899</v>
      </c>
      <c r="F15" s="22">
        <v>5000</v>
      </c>
      <c r="G15" s="21">
        <f>12999-1000</f>
        <v>11999</v>
      </c>
      <c r="H15" s="21">
        <f>11999-1000</f>
        <v>10999</v>
      </c>
      <c r="I15" s="22">
        <v>5500</v>
      </c>
      <c r="J15" s="22" t="s">
        <v>19</v>
      </c>
    </row>
    <row r="16" ht="42" customHeight="1" spans="1:10">
      <c r="A16" s="23"/>
      <c r="B16" s="23" t="s">
        <v>33</v>
      </c>
      <c r="C16" s="5" t="s">
        <v>71</v>
      </c>
      <c r="D16" s="21">
        <f>13399-1500</f>
        <v>11899</v>
      </c>
      <c r="E16" s="21">
        <f>12399-1500</f>
        <v>10899</v>
      </c>
      <c r="F16" s="22">
        <v>6000</v>
      </c>
      <c r="G16" s="21">
        <f>14899-1500</f>
        <v>13399</v>
      </c>
      <c r="H16" s="21">
        <f>13899-1500</f>
        <v>12399</v>
      </c>
      <c r="I16" s="22">
        <v>6300</v>
      </c>
      <c r="J16" s="28" t="s">
        <v>72</v>
      </c>
    </row>
    <row r="17" ht="45" customHeight="1" spans="1:10">
      <c r="A17" s="23"/>
      <c r="B17" s="23"/>
      <c r="C17" s="5" t="s">
        <v>34</v>
      </c>
      <c r="D17" s="21">
        <f>14399-1500</f>
        <v>12899</v>
      </c>
      <c r="E17" s="21">
        <f>12699-1500</f>
        <v>11199</v>
      </c>
      <c r="F17" s="22">
        <v>6300</v>
      </c>
      <c r="G17" s="21">
        <f>15999-1500</f>
        <v>14499</v>
      </c>
      <c r="H17" s="21">
        <f>14299-1500</f>
        <v>12799</v>
      </c>
      <c r="I17" s="22">
        <v>6800</v>
      </c>
      <c r="J17" s="28" t="s">
        <v>73</v>
      </c>
    </row>
    <row r="18" ht="73" customHeight="1" spans="1:10">
      <c r="A18" s="24" t="s">
        <v>36</v>
      </c>
      <c r="B18" s="25" t="s">
        <v>62</v>
      </c>
      <c r="C18" s="17"/>
      <c r="D18" s="17"/>
      <c r="E18" s="17"/>
      <c r="F18" s="17"/>
      <c r="G18" s="17"/>
      <c r="H18" s="17"/>
      <c r="I18" s="17"/>
      <c r="J18" s="17"/>
    </row>
    <row r="19" ht="32" customHeight="1" spans="1:10">
      <c r="A19" s="24" t="s">
        <v>38</v>
      </c>
      <c r="B19" s="17" t="s">
        <v>39</v>
      </c>
      <c r="C19" s="17"/>
      <c r="D19" s="17"/>
      <c r="E19" s="17"/>
      <c r="F19" s="17"/>
      <c r="G19" s="17"/>
      <c r="H19" s="17"/>
      <c r="I19" s="17"/>
      <c r="J19" s="17"/>
    </row>
    <row r="20" ht="29" customHeight="1" spans="1:10">
      <c r="A20" s="24" t="s">
        <v>40</v>
      </c>
      <c r="B20" s="25" t="s">
        <v>74</v>
      </c>
      <c r="C20" s="17"/>
      <c r="D20" s="17"/>
      <c r="E20" s="17"/>
      <c r="F20" s="17"/>
      <c r="G20" s="17"/>
      <c r="H20" s="17"/>
      <c r="I20" s="17"/>
      <c r="J20" s="17"/>
    </row>
    <row r="21" ht="177" customHeight="1" spans="1:10">
      <c r="A21" s="24" t="s">
        <v>42</v>
      </c>
      <c r="B21" s="25" t="s">
        <v>75</v>
      </c>
      <c r="C21" s="17"/>
      <c r="D21" s="17"/>
      <c r="E21" s="17"/>
      <c r="F21" s="17"/>
      <c r="G21" s="17"/>
      <c r="H21" s="17"/>
      <c r="I21" s="17"/>
      <c r="J21" s="17"/>
    </row>
    <row r="22" ht="29" customHeight="1" spans="1:10">
      <c r="A22" s="26" t="s">
        <v>76</v>
      </c>
      <c r="B22" s="26"/>
      <c r="C22" s="26"/>
      <c r="D22" s="26"/>
      <c r="E22" s="26"/>
      <c r="F22" s="26"/>
      <c r="G22" s="26"/>
      <c r="H22" s="26"/>
      <c r="I22" s="26"/>
      <c r="J22" s="26"/>
    </row>
    <row r="23" ht="20" customHeight="1" spans="1:10">
      <c r="A23" s="5" t="s">
        <v>45</v>
      </c>
      <c r="B23" s="5" t="s">
        <v>46</v>
      </c>
      <c r="C23" s="5"/>
      <c r="D23" s="5"/>
      <c r="E23" s="5"/>
      <c r="F23" s="5"/>
      <c r="G23" s="5"/>
      <c r="H23" s="5"/>
      <c r="I23" s="5"/>
      <c r="J23" s="5" t="s">
        <v>47</v>
      </c>
    </row>
    <row r="24" ht="20" customHeight="1" spans="1:10">
      <c r="A24" s="5" t="s">
        <v>48</v>
      </c>
      <c r="B24" s="5" t="s">
        <v>49</v>
      </c>
      <c r="C24" s="5"/>
      <c r="D24" s="5"/>
      <c r="E24" s="5"/>
      <c r="F24" s="5"/>
      <c r="G24" s="5"/>
      <c r="H24" s="5"/>
      <c r="I24" s="5"/>
      <c r="J24" s="5">
        <v>1800</v>
      </c>
    </row>
    <row r="25" ht="20" customHeight="1" spans="1:10">
      <c r="A25" s="5" t="s">
        <v>50</v>
      </c>
      <c r="B25" s="5" t="s">
        <v>51</v>
      </c>
      <c r="C25" s="5"/>
      <c r="D25" s="5"/>
      <c r="E25" s="5"/>
      <c r="F25" s="5"/>
      <c r="G25" s="5"/>
      <c r="H25" s="5"/>
      <c r="I25" s="5"/>
      <c r="J25" s="5">
        <v>1800</v>
      </c>
    </row>
    <row r="26" s="14" customFormat="1"/>
    <row r="27" ht="25.5" spans="1:10">
      <c r="A27" s="1" t="s">
        <v>77</v>
      </c>
      <c r="B27" s="1"/>
      <c r="C27" s="1"/>
      <c r="D27" s="1"/>
      <c r="E27" s="1"/>
      <c r="F27" s="1"/>
      <c r="G27" s="1"/>
      <c r="H27" s="1"/>
      <c r="I27" s="1"/>
      <c r="J27" s="1"/>
    </row>
    <row r="28" ht="96" customHeight="1" spans="1:10">
      <c r="A28" s="15" t="s">
        <v>1</v>
      </c>
      <c r="B28" s="16"/>
      <c r="C28" s="16"/>
      <c r="D28" s="16"/>
      <c r="E28" s="16"/>
      <c r="F28" s="16"/>
      <c r="G28" s="16"/>
      <c r="H28" s="16"/>
      <c r="I28" s="16"/>
      <c r="J28" s="16"/>
    </row>
    <row r="29" ht="20" customHeight="1" spans="1:10">
      <c r="A29" s="17" t="s">
        <v>2</v>
      </c>
      <c r="B29" s="17"/>
      <c r="C29" s="17"/>
      <c r="D29" s="17"/>
      <c r="E29" s="17"/>
      <c r="F29" s="17"/>
      <c r="G29" s="17"/>
      <c r="H29" s="17"/>
      <c r="I29" s="17"/>
      <c r="J29" s="17"/>
    </row>
    <row r="30" ht="20" customHeight="1" spans="1:10">
      <c r="A30" s="27" t="s">
        <v>78</v>
      </c>
      <c r="B30" s="27"/>
      <c r="C30" s="27"/>
      <c r="D30" s="27"/>
      <c r="E30" s="27"/>
      <c r="F30" s="27"/>
      <c r="G30" s="27"/>
      <c r="H30" s="27"/>
      <c r="I30" s="27"/>
      <c r="J30" s="27"/>
    </row>
    <row r="31" ht="20" customHeight="1" spans="1:10">
      <c r="A31" s="27" t="s">
        <v>79</v>
      </c>
      <c r="B31" s="27"/>
      <c r="C31" s="27"/>
      <c r="D31" s="27"/>
      <c r="E31" s="27"/>
      <c r="F31" s="27"/>
      <c r="G31" s="27"/>
      <c r="H31" s="27"/>
      <c r="I31" s="27"/>
      <c r="J31" s="27"/>
    </row>
    <row r="32" ht="20" customHeight="1" spans="1:10">
      <c r="A32" s="18" t="s">
        <v>5</v>
      </c>
      <c r="B32" s="18" t="s">
        <v>6</v>
      </c>
      <c r="C32" s="18" t="s">
        <v>7</v>
      </c>
      <c r="D32" s="19" t="s">
        <v>80</v>
      </c>
      <c r="E32" s="19"/>
      <c r="F32" s="19"/>
      <c r="G32" s="19" t="s">
        <v>9</v>
      </c>
      <c r="H32" s="19"/>
      <c r="I32" s="19"/>
      <c r="J32" s="18" t="s">
        <v>10</v>
      </c>
    </row>
    <row r="33" ht="20" customHeight="1" spans="1:10">
      <c r="A33" s="18"/>
      <c r="B33" s="18"/>
      <c r="C33" s="18"/>
      <c r="D33" s="20" t="s">
        <v>11</v>
      </c>
      <c r="E33" s="20" t="s">
        <v>12</v>
      </c>
      <c r="F33" s="18" t="s">
        <v>13</v>
      </c>
      <c r="G33" s="20" t="s">
        <v>11</v>
      </c>
      <c r="H33" s="20" t="s">
        <v>12</v>
      </c>
      <c r="I33" s="18" t="s">
        <v>13</v>
      </c>
      <c r="J33" s="18"/>
    </row>
    <row r="34" ht="20" customHeight="1" spans="1:10">
      <c r="A34" s="18" t="s">
        <v>14</v>
      </c>
      <c r="B34" s="18" t="s">
        <v>15</v>
      </c>
      <c r="C34" s="18" t="s">
        <v>16</v>
      </c>
      <c r="D34" s="21">
        <f>3699-400</f>
        <v>3299</v>
      </c>
      <c r="E34" s="21">
        <f>3399-400</f>
        <v>2999</v>
      </c>
      <c r="F34" s="22">
        <v>1100</v>
      </c>
      <c r="G34" s="21">
        <f>3899-400</f>
        <v>3499</v>
      </c>
      <c r="H34" s="21">
        <f>3799-400</f>
        <v>3399</v>
      </c>
      <c r="I34" s="22">
        <v>1300</v>
      </c>
      <c r="J34" s="22" t="s">
        <v>81</v>
      </c>
    </row>
    <row r="35" ht="20" customHeight="1" spans="1:10">
      <c r="A35" s="18"/>
      <c r="B35" s="23" t="s">
        <v>18</v>
      </c>
      <c r="C35" s="18" t="s">
        <v>16</v>
      </c>
      <c r="D35" s="21">
        <f>4299-400</f>
        <v>3899</v>
      </c>
      <c r="E35" s="21">
        <f>3999-400</f>
        <v>3599</v>
      </c>
      <c r="F35" s="22">
        <v>1100</v>
      </c>
      <c r="G35" s="21">
        <f>4499-400</f>
        <v>4099</v>
      </c>
      <c r="H35" s="21">
        <f>4299-400</f>
        <v>3899</v>
      </c>
      <c r="I35" s="22">
        <v>1300</v>
      </c>
      <c r="J35" s="22" t="s">
        <v>19</v>
      </c>
    </row>
    <row r="36" ht="20" customHeight="1" spans="1:10">
      <c r="A36" s="18"/>
      <c r="B36" s="23" t="s">
        <v>56</v>
      </c>
      <c r="C36" s="18" t="s">
        <v>16</v>
      </c>
      <c r="D36" s="21">
        <f>4499-400</f>
        <v>4099</v>
      </c>
      <c r="E36" s="21">
        <f>3999-400</f>
        <v>3599</v>
      </c>
      <c r="F36" s="22">
        <v>1200</v>
      </c>
      <c r="G36" s="21">
        <f>4799-400</f>
        <v>4399</v>
      </c>
      <c r="H36" s="21">
        <f>4299-400</f>
        <v>3899</v>
      </c>
      <c r="I36" s="22">
        <v>1600</v>
      </c>
      <c r="J36" s="22" t="s">
        <v>19</v>
      </c>
    </row>
    <row r="37" ht="20" customHeight="1" spans="1:10">
      <c r="A37" s="18"/>
      <c r="B37" s="5" t="s">
        <v>57</v>
      </c>
      <c r="C37" s="18" t="s">
        <v>16</v>
      </c>
      <c r="D37" s="21">
        <f>4599-400</f>
        <v>4199</v>
      </c>
      <c r="E37" s="21">
        <f>3999-400</f>
        <v>3599</v>
      </c>
      <c r="F37" s="22">
        <v>1300</v>
      </c>
      <c r="G37" s="21">
        <f>4999-400</f>
        <v>4599</v>
      </c>
      <c r="H37" s="21">
        <f>4299-400</f>
        <v>3899</v>
      </c>
      <c r="I37" s="22">
        <v>1600</v>
      </c>
      <c r="J37" s="22" t="s">
        <v>19</v>
      </c>
    </row>
    <row r="38" ht="20" customHeight="1" spans="1:10">
      <c r="A38" s="23" t="s">
        <v>20</v>
      </c>
      <c r="B38" s="18" t="s">
        <v>21</v>
      </c>
      <c r="C38" s="18" t="s">
        <v>22</v>
      </c>
      <c r="D38" s="21">
        <f>5499-500</f>
        <v>4999</v>
      </c>
      <c r="E38" s="21">
        <f>4999-500</f>
        <v>4499</v>
      </c>
      <c r="F38" s="22">
        <v>1800</v>
      </c>
      <c r="G38" s="21">
        <f>5999-500</f>
        <v>5499</v>
      </c>
      <c r="H38" s="21">
        <f>5499-500</f>
        <v>4999</v>
      </c>
      <c r="I38" s="22">
        <v>2200</v>
      </c>
      <c r="J38" s="22" t="s">
        <v>19</v>
      </c>
    </row>
    <row r="39" ht="20" customHeight="1" spans="1:10">
      <c r="A39" s="23"/>
      <c r="B39" s="18" t="s">
        <v>23</v>
      </c>
      <c r="C39" s="18" t="s">
        <v>22</v>
      </c>
      <c r="D39" s="21">
        <f>5699-500</f>
        <v>5199</v>
      </c>
      <c r="E39" s="21">
        <f>5199-500</f>
        <v>4699</v>
      </c>
      <c r="F39" s="22">
        <v>2000</v>
      </c>
      <c r="G39" s="21">
        <f>6199-500</f>
        <v>5699</v>
      </c>
      <c r="H39" s="21">
        <f>5699-500</f>
        <v>5199</v>
      </c>
      <c r="I39" s="22">
        <v>2500</v>
      </c>
      <c r="J39" s="22" t="s">
        <v>19</v>
      </c>
    </row>
    <row r="40" ht="20" customHeight="1" spans="1:10">
      <c r="A40" s="23"/>
      <c r="B40" s="18" t="s">
        <v>70</v>
      </c>
      <c r="C40" s="18" t="s">
        <v>22</v>
      </c>
      <c r="D40" s="21">
        <f>6299-500</f>
        <v>5799</v>
      </c>
      <c r="E40" s="21">
        <f>5799-500</f>
        <v>5299</v>
      </c>
      <c r="F40" s="22">
        <v>2200</v>
      </c>
      <c r="G40" s="21">
        <f>6599-500</f>
        <v>6099</v>
      </c>
      <c r="H40" s="21">
        <f>5999-500</f>
        <v>5499</v>
      </c>
      <c r="I40" s="22">
        <v>2500</v>
      </c>
      <c r="J40" s="22" t="s">
        <v>19</v>
      </c>
    </row>
    <row r="41" ht="20" customHeight="1" spans="1:10">
      <c r="A41" s="23"/>
      <c r="B41" s="5" t="s">
        <v>58</v>
      </c>
      <c r="C41" s="5" t="s">
        <v>16</v>
      </c>
      <c r="D41" s="21">
        <f>5999-500</f>
        <v>5499</v>
      </c>
      <c r="E41" s="21">
        <f>5499-500</f>
        <v>4999</v>
      </c>
      <c r="F41" s="22">
        <v>2200</v>
      </c>
      <c r="G41" s="21">
        <f>6699-500</f>
        <v>6199</v>
      </c>
      <c r="H41" s="21">
        <f>6199-500</f>
        <v>5699</v>
      </c>
      <c r="I41" s="22">
        <v>2800</v>
      </c>
      <c r="J41" s="22" t="s">
        <v>19</v>
      </c>
    </row>
    <row r="42" ht="20" customHeight="1" spans="1:10">
      <c r="A42" s="23" t="s">
        <v>59</v>
      </c>
      <c r="B42" s="18" t="s">
        <v>24</v>
      </c>
      <c r="C42" s="18" t="s">
        <v>16</v>
      </c>
      <c r="D42" s="21">
        <f>5799-500</f>
        <v>5299</v>
      </c>
      <c r="E42" s="21">
        <f>5299-500</f>
        <v>4799</v>
      </c>
      <c r="F42" s="22">
        <v>1900</v>
      </c>
      <c r="G42" s="21">
        <f>6399-500</f>
        <v>5899</v>
      </c>
      <c r="H42" s="21">
        <f>5899-500</f>
        <v>5399</v>
      </c>
      <c r="I42" s="22">
        <v>2200</v>
      </c>
      <c r="J42" s="22" t="s">
        <v>19</v>
      </c>
    </row>
    <row r="43" ht="20" customHeight="1" spans="1:10">
      <c r="A43" s="23"/>
      <c r="B43" s="5" t="s">
        <v>60</v>
      </c>
      <c r="C43" s="5" t="s">
        <v>61</v>
      </c>
      <c r="D43" s="21">
        <f>6399-500</f>
        <v>5899</v>
      </c>
      <c r="E43" s="21">
        <f>5299-500</f>
        <v>4799</v>
      </c>
      <c r="F43" s="22">
        <v>2600</v>
      </c>
      <c r="G43" s="21">
        <f>7199-500</f>
        <v>6699</v>
      </c>
      <c r="H43" s="21">
        <f>6199-500</f>
        <v>5699</v>
      </c>
      <c r="I43" s="22">
        <v>3700</v>
      </c>
      <c r="J43" s="22" t="s">
        <v>19</v>
      </c>
    </row>
    <row r="44" ht="20" customHeight="1" spans="1:10">
      <c r="A44" s="23" t="s">
        <v>25</v>
      </c>
      <c r="B44" s="18" t="s">
        <v>26</v>
      </c>
      <c r="C44" s="18" t="s">
        <v>16</v>
      </c>
      <c r="D44" s="21">
        <f>6599-600</f>
        <v>5999</v>
      </c>
      <c r="E44" s="21">
        <f>5599-600</f>
        <v>4999</v>
      </c>
      <c r="F44" s="22">
        <v>2800</v>
      </c>
      <c r="G44" s="21">
        <f>7299-600</f>
        <v>6699</v>
      </c>
      <c r="H44" s="21">
        <f>6299-600</f>
        <v>5699</v>
      </c>
      <c r="I44" s="22">
        <v>3700</v>
      </c>
      <c r="J44" s="22" t="s">
        <v>19</v>
      </c>
    </row>
    <row r="45" ht="20" customHeight="1" spans="1:10">
      <c r="A45" s="23"/>
      <c r="B45" s="23" t="s">
        <v>28</v>
      </c>
      <c r="C45" s="18" t="s">
        <v>29</v>
      </c>
      <c r="D45" s="21">
        <f>6399-600</f>
        <v>5799</v>
      </c>
      <c r="E45" s="21">
        <f>5399-600</f>
        <v>4799</v>
      </c>
      <c r="F45" s="22">
        <v>2600</v>
      </c>
      <c r="G45" s="21">
        <f>7199-600</f>
        <v>6599</v>
      </c>
      <c r="H45" s="21">
        <f>6199-600</f>
        <v>5599</v>
      </c>
      <c r="I45" s="22">
        <v>3600</v>
      </c>
      <c r="J45" s="22" t="s">
        <v>19</v>
      </c>
    </row>
    <row r="46" ht="20" customHeight="1" spans="1:10">
      <c r="A46" s="23"/>
      <c r="B46" s="23"/>
      <c r="C46" s="18" t="s">
        <v>22</v>
      </c>
      <c r="D46" s="21">
        <f>6799-600</f>
        <v>6199</v>
      </c>
      <c r="E46" s="21">
        <f>5799-600</f>
        <v>5199</v>
      </c>
      <c r="F46" s="22">
        <v>3000</v>
      </c>
      <c r="G46" s="21">
        <f>7499-600</f>
        <v>6899</v>
      </c>
      <c r="H46" s="21">
        <f>6499-600</f>
        <v>5899</v>
      </c>
      <c r="I46" s="22">
        <v>3700</v>
      </c>
      <c r="J46" s="22" t="s">
        <v>19</v>
      </c>
    </row>
    <row r="47" ht="20" customHeight="1" spans="1:10">
      <c r="A47" s="23"/>
      <c r="B47" s="23" t="s">
        <v>31</v>
      </c>
      <c r="C47" s="18" t="s">
        <v>82</v>
      </c>
      <c r="D47" s="21">
        <f>7699-600</f>
        <v>7099</v>
      </c>
      <c r="E47" s="21">
        <f>6699-600</f>
        <v>6099</v>
      </c>
      <c r="F47" s="22">
        <v>3500</v>
      </c>
      <c r="G47" s="21">
        <f>8599-600</f>
        <v>7999</v>
      </c>
      <c r="H47" s="21">
        <f>7599-600</f>
        <v>6999</v>
      </c>
      <c r="I47" s="22">
        <v>3800</v>
      </c>
      <c r="J47" s="22" t="s">
        <v>19</v>
      </c>
    </row>
    <row r="48" ht="20" customHeight="1" spans="1:10">
      <c r="A48" s="23"/>
      <c r="B48" s="23"/>
      <c r="C48" s="18" t="s">
        <v>32</v>
      </c>
      <c r="D48" s="21">
        <f>7899-600</f>
        <v>7299</v>
      </c>
      <c r="E48" s="21">
        <f>6899-600</f>
        <v>6299</v>
      </c>
      <c r="F48" s="22">
        <v>3800</v>
      </c>
      <c r="G48" s="21">
        <f>8899-600</f>
        <v>8299</v>
      </c>
      <c r="H48" s="21">
        <f>7899-600</f>
        <v>7299</v>
      </c>
      <c r="I48" s="22">
        <v>4000</v>
      </c>
      <c r="J48" s="22" t="s">
        <v>19</v>
      </c>
    </row>
    <row r="49" ht="20" customHeight="1" spans="1:10">
      <c r="A49" s="23"/>
      <c r="B49" s="23" t="s">
        <v>33</v>
      </c>
      <c r="C49" s="5" t="s">
        <v>71</v>
      </c>
      <c r="D49" s="21">
        <f>7999-600</f>
        <v>7399</v>
      </c>
      <c r="E49" s="21">
        <f>6999-600</f>
        <v>6399</v>
      </c>
      <c r="F49" s="22">
        <v>3800</v>
      </c>
      <c r="G49" s="21">
        <f>8999-600</f>
        <v>8399</v>
      </c>
      <c r="H49" s="21">
        <f>7999-600</f>
        <v>7399</v>
      </c>
      <c r="I49" s="22">
        <v>4300</v>
      </c>
      <c r="J49" s="28" t="s">
        <v>72</v>
      </c>
    </row>
    <row r="50" ht="42" customHeight="1" spans="1:10">
      <c r="A50" s="23"/>
      <c r="B50" s="23"/>
      <c r="C50" s="5" t="s">
        <v>34</v>
      </c>
      <c r="D50" s="21">
        <f>8999-600</f>
        <v>8399</v>
      </c>
      <c r="E50" s="21">
        <f>7299-600</f>
        <v>6699</v>
      </c>
      <c r="F50" s="22">
        <v>4000</v>
      </c>
      <c r="G50" s="21">
        <f>9999-600</f>
        <v>9399</v>
      </c>
      <c r="H50" s="21">
        <f>8499-600</f>
        <v>7899</v>
      </c>
      <c r="I50" s="22">
        <v>4600</v>
      </c>
      <c r="J50" s="28" t="s">
        <v>73</v>
      </c>
    </row>
    <row r="51" ht="63" customHeight="1" spans="1:10">
      <c r="A51" s="24" t="s">
        <v>36</v>
      </c>
      <c r="B51" s="25" t="s">
        <v>62</v>
      </c>
      <c r="C51" s="17"/>
      <c r="D51" s="17"/>
      <c r="E51" s="17"/>
      <c r="F51" s="17"/>
      <c r="G51" s="17"/>
      <c r="H51" s="17"/>
      <c r="I51" s="17"/>
      <c r="J51" s="17"/>
    </row>
    <row r="52" ht="42" customHeight="1" spans="1:10">
      <c r="A52" s="24" t="s">
        <v>38</v>
      </c>
      <c r="B52" s="25" t="s">
        <v>83</v>
      </c>
      <c r="C52" s="17"/>
      <c r="D52" s="17"/>
      <c r="E52" s="17"/>
      <c r="F52" s="17"/>
      <c r="G52" s="17"/>
      <c r="H52" s="17"/>
      <c r="I52" s="17"/>
      <c r="J52" s="17"/>
    </row>
    <row r="53" ht="45" customHeight="1" spans="1:10">
      <c r="A53" s="24" t="s">
        <v>40</v>
      </c>
      <c r="B53" s="25" t="s">
        <v>84</v>
      </c>
      <c r="C53" s="17"/>
      <c r="D53" s="17"/>
      <c r="E53" s="17"/>
      <c r="F53" s="17"/>
      <c r="G53" s="17"/>
      <c r="H53" s="17"/>
      <c r="I53" s="17"/>
      <c r="J53" s="17"/>
    </row>
    <row r="54" ht="144" customHeight="1" spans="1:10">
      <c r="A54" s="24" t="s">
        <v>42</v>
      </c>
      <c r="B54" s="25" t="s">
        <v>85</v>
      </c>
      <c r="C54" s="17"/>
      <c r="D54" s="17"/>
      <c r="E54" s="17"/>
      <c r="F54" s="17"/>
      <c r="G54" s="17"/>
      <c r="H54" s="17"/>
      <c r="I54" s="17"/>
      <c r="J54" s="17"/>
    </row>
    <row r="55" ht="25" customHeight="1" spans="1:10">
      <c r="A55" s="26" t="s">
        <v>86</v>
      </c>
      <c r="B55" s="26"/>
      <c r="C55" s="26"/>
      <c r="D55" s="26"/>
      <c r="E55" s="26"/>
      <c r="F55" s="26"/>
      <c r="G55" s="26"/>
      <c r="H55" s="26"/>
      <c r="I55" s="26"/>
      <c r="J55" s="26"/>
    </row>
    <row r="56" ht="20" customHeight="1" spans="1:10">
      <c r="A56" s="5" t="s">
        <v>45</v>
      </c>
      <c r="B56" s="5" t="s">
        <v>46</v>
      </c>
      <c r="C56" s="5"/>
      <c r="D56" s="5"/>
      <c r="E56" s="5"/>
      <c r="F56" s="5"/>
      <c r="G56" s="5"/>
      <c r="H56" s="5"/>
      <c r="I56" s="5"/>
      <c r="J56" s="5" t="s">
        <v>47</v>
      </c>
    </row>
    <row r="57" ht="20" customHeight="1" spans="1:10">
      <c r="A57" s="5" t="s">
        <v>48</v>
      </c>
      <c r="B57" s="5" t="s">
        <v>49</v>
      </c>
      <c r="C57" s="5"/>
      <c r="D57" s="5"/>
      <c r="E57" s="5"/>
      <c r="F57" s="5"/>
      <c r="G57" s="5"/>
      <c r="H57" s="5"/>
      <c r="I57" s="5"/>
      <c r="J57" s="5">
        <v>890</v>
      </c>
    </row>
    <row r="58" ht="20" customHeight="1" spans="1:10">
      <c r="A58" s="5" t="s">
        <v>50</v>
      </c>
      <c r="B58" s="5" t="s">
        <v>51</v>
      </c>
      <c r="C58" s="5"/>
      <c r="D58" s="5"/>
      <c r="E58" s="5"/>
      <c r="F58" s="5"/>
      <c r="G58" s="5"/>
      <c r="H58" s="5"/>
      <c r="I58" s="5"/>
      <c r="J58" s="5">
        <v>790</v>
      </c>
    </row>
    <row r="59" ht="20" customHeight="1"/>
  </sheetData>
  <mergeCells count="48">
    <mergeCell ref="A1:J1"/>
    <mergeCell ref="A2:J2"/>
    <mergeCell ref="A3:J3"/>
    <mergeCell ref="D4:F4"/>
    <mergeCell ref="G4:I4"/>
    <mergeCell ref="B18:J18"/>
    <mergeCell ref="B19:J19"/>
    <mergeCell ref="B20:J20"/>
    <mergeCell ref="B21:J21"/>
    <mergeCell ref="A22:J22"/>
    <mergeCell ref="B23:I23"/>
    <mergeCell ref="B24:I24"/>
    <mergeCell ref="B25:I25"/>
    <mergeCell ref="A27:J27"/>
    <mergeCell ref="A28:J28"/>
    <mergeCell ref="A29:J29"/>
    <mergeCell ref="A30:J30"/>
    <mergeCell ref="A31:J31"/>
    <mergeCell ref="D32:F32"/>
    <mergeCell ref="G32:I32"/>
    <mergeCell ref="B51:J51"/>
    <mergeCell ref="B52:J52"/>
    <mergeCell ref="B53:J53"/>
    <mergeCell ref="B54:J54"/>
    <mergeCell ref="A55:J55"/>
    <mergeCell ref="B56:I56"/>
    <mergeCell ref="B57:I57"/>
    <mergeCell ref="B58:I58"/>
    <mergeCell ref="A4:A5"/>
    <mergeCell ref="A6:A7"/>
    <mergeCell ref="A8:A10"/>
    <mergeCell ref="A12:A17"/>
    <mergeCell ref="A32:A33"/>
    <mergeCell ref="A34:A37"/>
    <mergeCell ref="A38:A41"/>
    <mergeCell ref="A42:A43"/>
    <mergeCell ref="A44:A50"/>
    <mergeCell ref="B4:B5"/>
    <mergeCell ref="B13:B14"/>
    <mergeCell ref="B16:B17"/>
    <mergeCell ref="B32:B33"/>
    <mergeCell ref="B45:B46"/>
    <mergeCell ref="B47:B48"/>
    <mergeCell ref="B49:B50"/>
    <mergeCell ref="C4:C5"/>
    <mergeCell ref="C32:C33"/>
    <mergeCell ref="J4:J5"/>
    <mergeCell ref="J32:J33"/>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1"/>
  <sheetViews>
    <sheetView topLeftCell="A34" workbookViewId="0">
      <selection activeCell="D57" sqref="D57"/>
    </sheetView>
  </sheetViews>
  <sheetFormatPr defaultColWidth="9" defaultRowHeight="13.5" outlineLevelCol="3"/>
  <cols>
    <col min="4" max="4" width="74.75" customWidth="1"/>
  </cols>
  <sheetData>
    <row r="1" ht="32" customHeight="1" spans="1:4">
      <c r="A1" s="1" t="s">
        <v>87</v>
      </c>
      <c r="B1" s="1"/>
      <c r="C1" s="1"/>
      <c r="D1" s="1"/>
    </row>
    <row r="2" ht="18" customHeight="1" spans="1:4">
      <c r="A2" s="2" t="s">
        <v>88</v>
      </c>
      <c r="B2" s="2"/>
      <c r="C2" s="2"/>
      <c r="D2" s="2"/>
    </row>
    <row r="3" ht="18" customHeight="1" spans="1:4">
      <c r="A3" s="3" t="s">
        <v>89</v>
      </c>
      <c r="B3" s="3"/>
      <c r="C3" s="3"/>
      <c r="D3" s="3"/>
    </row>
    <row r="4" ht="18" customHeight="1" spans="1:4">
      <c r="A4" s="4" t="s">
        <v>90</v>
      </c>
      <c r="B4" s="4"/>
      <c r="C4" s="4"/>
      <c r="D4" s="4"/>
    </row>
    <row r="5" ht="18" customHeight="1" spans="1:4">
      <c r="A5" s="2" t="s">
        <v>91</v>
      </c>
      <c r="B5" s="12" t="s">
        <v>92</v>
      </c>
      <c r="C5" s="2" t="s">
        <v>13</v>
      </c>
      <c r="D5" s="2" t="s">
        <v>93</v>
      </c>
    </row>
    <row r="6" ht="18" customHeight="1" spans="1:4">
      <c r="A6" s="2" t="s">
        <v>94</v>
      </c>
      <c r="B6" s="12">
        <v>4680</v>
      </c>
      <c r="C6" s="2">
        <v>1600</v>
      </c>
      <c r="D6" s="8" t="s">
        <v>95</v>
      </c>
    </row>
    <row r="7" ht="18" customHeight="1" spans="1:4">
      <c r="A7" s="2" t="s">
        <v>96</v>
      </c>
      <c r="B7" s="12">
        <v>5280</v>
      </c>
      <c r="C7" s="2">
        <v>1600</v>
      </c>
      <c r="D7" s="2" t="s">
        <v>97</v>
      </c>
    </row>
    <row r="8" ht="18" customHeight="1" spans="1:4">
      <c r="A8" s="2"/>
      <c r="B8" s="12">
        <v>5880</v>
      </c>
      <c r="C8" s="2">
        <v>1600</v>
      </c>
      <c r="D8" s="2" t="s">
        <v>21</v>
      </c>
    </row>
    <row r="9" ht="18" customHeight="1" spans="1:4">
      <c r="A9" s="2" t="s">
        <v>98</v>
      </c>
      <c r="B9" s="12">
        <v>6580</v>
      </c>
      <c r="C9" s="2">
        <v>2200</v>
      </c>
      <c r="D9" s="2" t="s">
        <v>99</v>
      </c>
    </row>
    <row r="10" ht="18" customHeight="1" spans="1:4">
      <c r="A10" s="2" t="s">
        <v>100</v>
      </c>
      <c r="B10" s="12">
        <v>7380</v>
      </c>
      <c r="C10" s="2">
        <v>2500</v>
      </c>
      <c r="D10" s="2" t="s">
        <v>101</v>
      </c>
    </row>
    <row r="11" ht="18" customHeight="1" spans="1:4">
      <c r="A11" s="2" t="s">
        <v>102</v>
      </c>
      <c r="B11" s="12">
        <v>8180</v>
      </c>
      <c r="C11" s="2">
        <v>3000</v>
      </c>
      <c r="D11" s="8" t="s">
        <v>103</v>
      </c>
    </row>
    <row r="12" ht="18" customHeight="1" spans="1:4">
      <c r="A12" s="2" t="s">
        <v>104</v>
      </c>
      <c r="B12" s="2" t="s">
        <v>105</v>
      </c>
      <c r="C12" s="2"/>
      <c r="D12" s="2"/>
    </row>
    <row r="13" ht="18" customHeight="1" spans="1:4">
      <c r="A13" s="2" t="s">
        <v>106</v>
      </c>
      <c r="B13" s="2" t="s">
        <v>107</v>
      </c>
      <c r="C13" s="2"/>
      <c r="D13" s="2"/>
    </row>
    <row r="14" ht="18" customHeight="1" spans="1:4">
      <c r="A14" s="4" t="s">
        <v>108</v>
      </c>
      <c r="B14" s="4"/>
      <c r="C14" s="4"/>
      <c r="D14" s="4"/>
    </row>
    <row r="15" ht="18" customHeight="1" spans="1:4">
      <c r="A15" s="4" t="s">
        <v>109</v>
      </c>
      <c r="B15" s="4"/>
      <c r="C15" s="4"/>
      <c r="D15" s="4"/>
    </row>
    <row r="16" ht="18" customHeight="1" spans="1:4">
      <c r="A16" s="2" t="s">
        <v>91</v>
      </c>
      <c r="B16" s="12" t="s">
        <v>92</v>
      </c>
      <c r="C16" s="2" t="s">
        <v>13</v>
      </c>
      <c r="D16" s="2" t="s">
        <v>93</v>
      </c>
    </row>
    <row r="17" ht="18" customHeight="1" spans="1:4">
      <c r="A17" s="2" t="s">
        <v>94</v>
      </c>
      <c r="B17" s="12">
        <v>5180</v>
      </c>
      <c r="C17" s="2">
        <v>2000</v>
      </c>
      <c r="D17" s="8" t="s">
        <v>95</v>
      </c>
    </row>
    <row r="18" ht="18" customHeight="1" spans="1:4">
      <c r="A18" s="2" t="s">
        <v>96</v>
      </c>
      <c r="B18" s="12">
        <v>5780</v>
      </c>
      <c r="C18" s="2">
        <v>2000</v>
      </c>
      <c r="D18" s="2" t="s">
        <v>110</v>
      </c>
    </row>
    <row r="19" ht="18" customHeight="1" spans="1:4">
      <c r="A19" s="2"/>
      <c r="B19" s="12">
        <v>6380</v>
      </c>
      <c r="C19" s="2">
        <v>2000</v>
      </c>
      <c r="D19" s="2" t="s">
        <v>21</v>
      </c>
    </row>
    <row r="20" ht="18" customHeight="1" spans="1:4">
      <c r="A20" s="2" t="s">
        <v>98</v>
      </c>
      <c r="B20" s="12">
        <v>7180</v>
      </c>
      <c r="C20" s="2">
        <v>2700</v>
      </c>
      <c r="D20" s="2" t="s">
        <v>111</v>
      </c>
    </row>
    <row r="21" ht="18" customHeight="1" spans="1:4">
      <c r="A21" s="2" t="s">
        <v>100</v>
      </c>
      <c r="B21" s="12">
        <v>7980</v>
      </c>
      <c r="C21" s="2">
        <v>3200</v>
      </c>
      <c r="D21" s="2" t="s">
        <v>101</v>
      </c>
    </row>
    <row r="22" ht="18" customHeight="1" spans="1:4">
      <c r="A22" s="2" t="s">
        <v>102</v>
      </c>
      <c r="B22" s="12">
        <v>8780</v>
      </c>
      <c r="C22" s="2">
        <v>3800</v>
      </c>
      <c r="D22" s="8" t="s">
        <v>112</v>
      </c>
    </row>
    <row r="23" ht="18" customHeight="1" spans="1:2">
      <c r="A23" t="s">
        <v>104</v>
      </c>
      <c r="B23" t="s">
        <v>105</v>
      </c>
    </row>
    <row r="24" ht="18" customHeight="1" spans="1:2">
      <c r="A24" t="s">
        <v>106</v>
      </c>
      <c r="B24" t="s">
        <v>107</v>
      </c>
    </row>
    <row r="25" ht="18" customHeight="1" spans="1:4">
      <c r="A25" s="10" t="s">
        <v>113</v>
      </c>
      <c r="B25" s="10"/>
      <c r="C25" s="10"/>
      <c r="D25" s="10"/>
    </row>
    <row r="26" ht="183" customHeight="1" spans="1:2">
      <c r="A26" t="s">
        <v>42</v>
      </c>
      <c r="B26" s="11" t="s">
        <v>114</v>
      </c>
    </row>
    <row r="27" ht="18" customHeight="1" spans="1:1">
      <c r="A27" t="s">
        <v>88</v>
      </c>
    </row>
    <row r="28" ht="18" customHeight="1" spans="1:4">
      <c r="A28" s="4" t="s">
        <v>89</v>
      </c>
      <c r="B28" s="4"/>
      <c r="C28" s="4"/>
      <c r="D28" s="4"/>
    </row>
    <row r="29" ht="18" customHeight="1" spans="1:4">
      <c r="A29" s="4" t="s">
        <v>115</v>
      </c>
      <c r="B29" s="4"/>
      <c r="C29" s="4"/>
      <c r="D29" s="4"/>
    </row>
    <row r="30" s="2" customFormat="1" ht="18" customHeight="1" spans="1:4">
      <c r="A30" s="2" t="s">
        <v>91</v>
      </c>
      <c r="B30" s="12" t="s">
        <v>116</v>
      </c>
      <c r="C30" s="8" t="s">
        <v>117</v>
      </c>
      <c r="D30" s="8" t="s">
        <v>118</v>
      </c>
    </row>
    <row r="31" s="2" customFormat="1" ht="18" customHeight="1" spans="1:4">
      <c r="A31" s="2" t="s">
        <v>94</v>
      </c>
      <c r="B31" s="12">
        <v>5680</v>
      </c>
      <c r="C31" s="2">
        <v>1600</v>
      </c>
      <c r="D31" s="8" t="s">
        <v>95</v>
      </c>
    </row>
    <row r="32" s="2" customFormat="1" ht="18" customHeight="1" spans="1:4">
      <c r="A32" s="2" t="s">
        <v>96</v>
      </c>
      <c r="B32" s="12">
        <v>6480</v>
      </c>
      <c r="C32" s="2">
        <v>1900</v>
      </c>
      <c r="D32" s="8" t="s">
        <v>97</v>
      </c>
    </row>
    <row r="33" s="2" customFormat="1" ht="18" customHeight="1" spans="2:4">
      <c r="B33" s="12">
        <v>7280</v>
      </c>
      <c r="C33" s="2">
        <v>1900</v>
      </c>
      <c r="D33" s="8" t="s">
        <v>21</v>
      </c>
    </row>
    <row r="34" s="2" customFormat="1" ht="18" customHeight="1" spans="1:4">
      <c r="A34" s="2" t="s">
        <v>98</v>
      </c>
      <c r="B34" s="12">
        <v>8080</v>
      </c>
      <c r="C34" s="2">
        <v>2700</v>
      </c>
      <c r="D34" s="8" t="s">
        <v>99</v>
      </c>
    </row>
    <row r="35" s="2" customFormat="1" ht="18" customHeight="1" spans="1:4">
      <c r="A35" s="2" t="s">
        <v>100</v>
      </c>
      <c r="B35" s="12">
        <v>8880</v>
      </c>
      <c r="C35" s="2">
        <v>3200</v>
      </c>
      <c r="D35" s="8" t="s">
        <v>101</v>
      </c>
    </row>
    <row r="36" s="2" customFormat="1" ht="18" customHeight="1" spans="1:4">
      <c r="A36" s="2" t="s">
        <v>102</v>
      </c>
      <c r="B36" s="12">
        <v>9680</v>
      </c>
      <c r="C36" s="2">
        <v>3600</v>
      </c>
      <c r="D36" s="8" t="s">
        <v>103</v>
      </c>
    </row>
    <row r="37" s="2" customFormat="1" ht="18" customHeight="1" spans="1:2">
      <c r="A37" s="2" t="s">
        <v>104</v>
      </c>
      <c r="B37" s="2" t="s">
        <v>105</v>
      </c>
    </row>
    <row r="38" s="2" customFormat="1" ht="18" customHeight="1" spans="1:2">
      <c r="A38" s="2" t="s">
        <v>106</v>
      </c>
      <c r="B38" s="2" t="s">
        <v>107</v>
      </c>
    </row>
    <row r="39" ht="18" customHeight="1" spans="1:4">
      <c r="A39" s="4" t="s">
        <v>108</v>
      </c>
      <c r="B39" s="4"/>
      <c r="C39" s="4"/>
      <c r="D39" s="4"/>
    </row>
    <row r="40" ht="18" customHeight="1" spans="1:4">
      <c r="A40" s="4" t="s">
        <v>119</v>
      </c>
      <c r="B40" s="4"/>
      <c r="C40" s="4"/>
      <c r="D40" s="4"/>
    </row>
    <row r="41" s="2" customFormat="1" ht="18" customHeight="1" spans="1:4">
      <c r="A41" s="2" t="s">
        <v>91</v>
      </c>
      <c r="B41" s="12" t="s">
        <v>116</v>
      </c>
      <c r="C41" s="8" t="s">
        <v>117</v>
      </c>
      <c r="D41" s="8" t="s">
        <v>118</v>
      </c>
    </row>
    <row r="42" s="2" customFormat="1" ht="18" customHeight="1" spans="1:4">
      <c r="A42" s="2" t="s">
        <v>94</v>
      </c>
      <c r="B42" s="12">
        <v>6280</v>
      </c>
      <c r="C42" s="8">
        <v>2000</v>
      </c>
      <c r="D42" s="8" t="s">
        <v>95</v>
      </c>
    </row>
    <row r="43" s="2" customFormat="1" ht="18" customHeight="1" spans="1:4">
      <c r="A43" s="2" t="s">
        <v>96</v>
      </c>
      <c r="B43" s="12">
        <v>7080</v>
      </c>
      <c r="C43" s="8">
        <v>2300</v>
      </c>
      <c r="D43" s="13" t="s">
        <v>120</v>
      </c>
    </row>
    <row r="44" s="2" customFormat="1" ht="18" customHeight="1" spans="2:4">
      <c r="B44" s="12">
        <v>7880</v>
      </c>
      <c r="C44" s="8">
        <v>2300</v>
      </c>
      <c r="D44" s="8" t="s">
        <v>21</v>
      </c>
    </row>
    <row r="45" s="2" customFormat="1" ht="18" customHeight="1" spans="1:4">
      <c r="A45" s="2" t="s">
        <v>98</v>
      </c>
      <c r="B45" s="12">
        <v>8680</v>
      </c>
      <c r="C45" s="8">
        <v>3100</v>
      </c>
      <c r="D45" s="8" t="s">
        <v>111</v>
      </c>
    </row>
    <row r="46" s="2" customFormat="1" ht="18" customHeight="1" spans="1:4">
      <c r="A46" s="2" t="s">
        <v>100</v>
      </c>
      <c r="B46" s="12">
        <v>9480</v>
      </c>
      <c r="C46" s="8">
        <v>3800</v>
      </c>
      <c r="D46" s="8" t="s">
        <v>101</v>
      </c>
    </row>
    <row r="47" s="2" customFormat="1" ht="18" customHeight="1" spans="1:4">
      <c r="A47" s="2" t="s">
        <v>102</v>
      </c>
      <c r="B47" s="12">
        <v>10280</v>
      </c>
      <c r="C47" s="8">
        <v>4200</v>
      </c>
      <c r="D47" s="8" t="s">
        <v>112</v>
      </c>
    </row>
    <row r="48" s="2" customFormat="1" ht="18" customHeight="1" spans="1:2">
      <c r="A48" s="2" t="s">
        <v>104</v>
      </c>
      <c r="B48" s="2" t="s">
        <v>105</v>
      </c>
    </row>
    <row r="49" s="2" customFormat="1" ht="18" customHeight="1" spans="1:2">
      <c r="A49" s="2" t="s">
        <v>106</v>
      </c>
      <c r="B49" s="2" t="s">
        <v>107</v>
      </c>
    </row>
    <row r="50" ht="18" customHeight="1" spans="1:4">
      <c r="A50" s="10" t="s">
        <v>113</v>
      </c>
      <c r="B50" s="10"/>
      <c r="C50" s="10"/>
      <c r="D50" s="10"/>
    </row>
    <row r="51" ht="204" customHeight="1" spans="1:2">
      <c r="A51" t="s">
        <v>42</v>
      </c>
      <c r="B51" s="11" t="s">
        <v>121</v>
      </c>
    </row>
  </sheetData>
  <mergeCells count="27">
    <mergeCell ref="A1:D1"/>
    <mergeCell ref="A2:D2"/>
    <mergeCell ref="A3:D3"/>
    <mergeCell ref="A4:D4"/>
    <mergeCell ref="B12:D12"/>
    <mergeCell ref="B13:D13"/>
    <mergeCell ref="A14:D14"/>
    <mergeCell ref="A15:D15"/>
    <mergeCell ref="B23:D23"/>
    <mergeCell ref="B24:D24"/>
    <mergeCell ref="A25:D25"/>
    <mergeCell ref="B26:D26"/>
    <mergeCell ref="A27:D27"/>
    <mergeCell ref="A28:D28"/>
    <mergeCell ref="A29:D29"/>
    <mergeCell ref="B37:D37"/>
    <mergeCell ref="B38:D38"/>
    <mergeCell ref="A39:D39"/>
    <mergeCell ref="A40:D40"/>
    <mergeCell ref="B48:D48"/>
    <mergeCell ref="B49:D49"/>
    <mergeCell ref="A50:D50"/>
    <mergeCell ref="B51:D51"/>
    <mergeCell ref="A7:A8"/>
    <mergeCell ref="A18:A19"/>
    <mergeCell ref="A32:A33"/>
    <mergeCell ref="A43:A44"/>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
  <sheetViews>
    <sheetView topLeftCell="A7" workbookViewId="0">
      <selection activeCell="D135" sqref="D135"/>
    </sheetView>
  </sheetViews>
  <sheetFormatPr defaultColWidth="9" defaultRowHeight="13.5" outlineLevelCol="3"/>
  <cols>
    <col min="4" max="4" width="89.5" customWidth="1"/>
  </cols>
  <sheetData>
    <row r="1" ht="25.5" spans="1:4">
      <c r="A1" s="1" t="s">
        <v>122</v>
      </c>
      <c r="B1" s="1"/>
      <c r="C1" s="1"/>
      <c r="D1" s="1"/>
    </row>
    <row r="2" ht="25" customHeight="1" spans="1:4">
      <c r="A2" s="2" t="s">
        <v>88</v>
      </c>
      <c r="B2" s="2"/>
      <c r="C2" s="2"/>
      <c r="D2" s="2"/>
    </row>
    <row r="3" ht="25" customHeight="1" spans="1:4">
      <c r="A3" s="3" t="s">
        <v>89</v>
      </c>
      <c r="B3" s="3"/>
      <c r="C3" s="3"/>
      <c r="D3" s="3"/>
    </row>
    <row r="4" ht="25" customHeight="1" spans="1:4">
      <c r="A4" s="4" t="s">
        <v>123</v>
      </c>
      <c r="B4" s="4"/>
      <c r="C4" s="4"/>
      <c r="D4" s="4"/>
    </row>
    <row r="5" ht="25" customHeight="1" spans="1:4">
      <c r="A5" s="5" t="s">
        <v>91</v>
      </c>
      <c r="B5" s="6" t="s">
        <v>92</v>
      </c>
      <c r="C5" s="5" t="s">
        <v>13</v>
      </c>
      <c r="D5" s="5" t="s">
        <v>93</v>
      </c>
    </row>
    <row r="6" ht="25" customHeight="1" spans="1:4">
      <c r="A6" s="5" t="s">
        <v>94</v>
      </c>
      <c r="B6" s="6">
        <v>2580</v>
      </c>
      <c r="C6" s="5">
        <v>1600</v>
      </c>
      <c r="D6" s="7" t="s">
        <v>124</v>
      </c>
    </row>
    <row r="7" ht="25" customHeight="1" spans="1:4">
      <c r="A7" s="5" t="s">
        <v>96</v>
      </c>
      <c r="B7" s="6">
        <v>3280</v>
      </c>
      <c r="C7" s="5">
        <v>1600</v>
      </c>
      <c r="D7" s="2" t="s">
        <v>125</v>
      </c>
    </row>
    <row r="8" ht="25" customHeight="1" spans="1:4">
      <c r="A8" s="5"/>
      <c r="B8" s="6">
        <v>3780</v>
      </c>
      <c r="C8" s="5">
        <v>1800</v>
      </c>
      <c r="D8" s="2" t="s">
        <v>21</v>
      </c>
    </row>
    <row r="9" ht="25" customHeight="1" spans="1:4">
      <c r="A9" s="5" t="s">
        <v>98</v>
      </c>
      <c r="B9" s="6">
        <v>4180</v>
      </c>
      <c r="C9" s="5">
        <v>2000</v>
      </c>
      <c r="D9" s="2" t="s">
        <v>126</v>
      </c>
    </row>
    <row r="10" ht="25" customHeight="1" spans="1:4">
      <c r="A10" s="5" t="s">
        <v>100</v>
      </c>
      <c r="B10" s="6">
        <v>4980</v>
      </c>
      <c r="C10" s="5">
        <v>2500</v>
      </c>
      <c r="D10" s="2" t="s">
        <v>127</v>
      </c>
    </row>
    <row r="11" ht="25" customHeight="1" spans="1:4">
      <c r="A11" s="5" t="s">
        <v>102</v>
      </c>
      <c r="B11" s="6">
        <v>5680</v>
      </c>
      <c r="C11" s="5">
        <v>3000</v>
      </c>
      <c r="D11" s="8" t="s">
        <v>128</v>
      </c>
    </row>
    <row r="12" ht="25" customHeight="1" spans="1:4">
      <c r="A12" s="2" t="s">
        <v>104</v>
      </c>
      <c r="B12" s="8" t="s">
        <v>129</v>
      </c>
      <c r="C12" s="2"/>
      <c r="D12" s="2"/>
    </row>
    <row r="13" ht="25" customHeight="1" spans="1:4">
      <c r="A13" s="8" t="s">
        <v>106</v>
      </c>
      <c r="B13" s="8" t="s">
        <v>107</v>
      </c>
      <c r="C13" s="8"/>
      <c r="D13" s="8"/>
    </row>
    <row r="14" ht="25" customHeight="1" spans="1:4">
      <c r="A14" s="2" t="s">
        <v>130</v>
      </c>
      <c r="B14" s="2" t="s">
        <v>131</v>
      </c>
      <c r="C14" s="2"/>
      <c r="D14" s="2"/>
    </row>
    <row r="15" ht="25" customHeight="1" spans="1:4">
      <c r="A15" s="4" t="s">
        <v>108</v>
      </c>
      <c r="B15" s="4"/>
      <c r="C15" s="4"/>
      <c r="D15" s="4"/>
    </row>
    <row r="16" ht="25" customHeight="1" spans="1:4">
      <c r="A16" s="4" t="s">
        <v>132</v>
      </c>
      <c r="B16" s="4"/>
      <c r="C16" s="4"/>
      <c r="D16" s="4"/>
    </row>
    <row r="17" ht="25" customHeight="1" spans="1:4">
      <c r="A17" s="5" t="s">
        <v>91</v>
      </c>
      <c r="B17" s="6" t="s">
        <v>92</v>
      </c>
      <c r="C17" s="5" t="s">
        <v>13</v>
      </c>
      <c r="D17" s="5" t="s">
        <v>93</v>
      </c>
    </row>
    <row r="18" ht="25" customHeight="1" spans="1:4">
      <c r="A18" s="5" t="s">
        <v>94</v>
      </c>
      <c r="B18" s="6">
        <v>2980</v>
      </c>
      <c r="C18" s="5">
        <v>2000</v>
      </c>
      <c r="D18" s="7" t="s">
        <v>133</v>
      </c>
    </row>
    <row r="19" ht="25" customHeight="1" spans="1:4">
      <c r="A19" s="5" t="s">
        <v>96</v>
      </c>
      <c r="B19" s="6">
        <v>3780</v>
      </c>
      <c r="C19" s="5">
        <v>2000</v>
      </c>
      <c r="D19" s="2" t="s">
        <v>125</v>
      </c>
    </row>
    <row r="20" ht="25" customHeight="1" spans="1:4">
      <c r="A20" s="5"/>
      <c r="B20" s="6">
        <v>4480</v>
      </c>
      <c r="C20" s="5">
        <v>2200</v>
      </c>
      <c r="D20" s="2" t="s">
        <v>21</v>
      </c>
    </row>
    <row r="21" ht="25" customHeight="1" spans="1:4">
      <c r="A21" s="5" t="s">
        <v>98</v>
      </c>
      <c r="B21" s="6">
        <v>4880</v>
      </c>
      <c r="C21" s="5">
        <v>2400</v>
      </c>
      <c r="D21" s="2" t="s">
        <v>126</v>
      </c>
    </row>
    <row r="22" ht="25" customHeight="1" spans="1:4">
      <c r="A22" s="5" t="s">
        <v>100</v>
      </c>
      <c r="B22" s="6">
        <v>5580</v>
      </c>
      <c r="C22" s="5">
        <v>2800</v>
      </c>
      <c r="D22" s="2" t="s">
        <v>127</v>
      </c>
    </row>
    <row r="23" ht="25" customHeight="1" spans="1:4">
      <c r="A23" s="5" t="s">
        <v>102</v>
      </c>
      <c r="B23" s="6">
        <v>6580</v>
      </c>
      <c r="C23" s="5">
        <v>3500</v>
      </c>
      <c r="D23" s="8" t="s">
        <v>134</v>
      </c>
    </row>
    <row r="24" ht="25" customHeight="1" spans="1:2">
      <c r="A24" t="s">
        <v>104</v>
      </c>
      <c r="B24" s="9" t="s">
        <v>135</v>
      </c>
    </row>
    <row r="25" ht="25" customHeight="1" spans="1:2">
      <c r="A25" t="s">
        <v>106</v>
      </c>
      <c r="B25" t="s">
        <v>107</v>
      </c>
    </row>
    <row r="26" ht="25" customHeight="1" spans="1:4">
      <c r="A26" t="s">
        <v>130</v>
      </c>
      <c r="B26" s="2" t="s">
        <v>131</v>
      </c>
      <c r="C26" s="2"/>
      <c r="D26" s="2"/>
    </row>
    <row r="27" ht="25" customHeight="1" spans="1:4">
      <c r="A27" s="10" t="s">
        <v>113</v>
      </c>
      <c r="B27" s="10"/>
      <c r="C27" s="10"/>
      <c r="D27" s="10"/>
    </row>
    <row r="28" ht="215" customHeight="1" spans="1:2">
      <c r="A28" t="s">
        <v>42</v>
      </c>
      <c r="B28" s="11" t="s">
        <v>136</v>
      </c>
    </row>
  </sheetData>
  <mergeCells count="16">
    <mergeCell ref="A1:D1"/>
    <mergeCell ref="A2:D2"/>
    <mergeCell ref="A3:D3"/>
    <mergeCell ref="A4:D4"/>
    <mergeCell ref="B12:D12"/>
    <mergeCell ref="B13:D13"/>
    <mergeCell ref="B14:D14"/>
    <mergeCell ref="A15:D15"/>
    <mergeCell ref="A16:D16"/>
    <mergeCell ref="B24:D24"/>
    <mergeCell ref="B25:D25"/>
    <mergeCell ref="B26:D26"/>
    <mergeCell ref="A27:D27"/>
    <mergeCell ref="B28:D28"/>
    <mergeCell ref="A7:A8"/>
    <mergeCell ref="A19:A20"/>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香港-塞班（7-9月）</vt:lpstr>
      <vt:lpstr>香港-塞班（10-12月）</vt:lpstr>
      <vt:lpstr>广州-塞班（7-8月）</vt:lpstr>
      <vt:lpstr>广州-塞班（9月）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2017-04-05T02:49:00Z</dcterms:created>
  <dcterms:modified xsi:type="dcterms:W3CDTF">2017-08-24T08:25:52Z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ies>
</file>