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<sst xmlns="http://schemas.openxmlformats.org/spreadsheetml/2006/main" count="72">
  <si>
    <t>增值税普通发票开具明细单</t>
  </si>
  <si>
    <t>客户名称</t>
  </si>
  <si>
    <t>纳税人识别号</t>
  </si>
  <si>
    <t>地址电话</t>
  </si>
  <si>
    <t>开户行及账号</t>
  </si>
  <si>
    <t>价税合
计金额</t>
  </si>
  <si>
    <t>备注</t>
  </si>
  <si>
    <t xml:space="preserve">中国人寿保险股份有限公司资阳市雁江区支公司  </t>
  </si>
  <si>
    <t>9151200071449708X1</t>
  </si>
  <si>
    <t>旅游团费</t>
  </si>
  <si>
    <t>上海携程国际旅行社有限公司</t>
  </si>
  <si>
    <t>913101107390065156</t>
  </si>
  <si>
    <t xml:space="preserve">上海市虹口区四平路1230号甲二层  021-34064880 </t>
  </si>
  <si>
    <t xml:space="preserve">中国工商银行上海市漕河泾开发区支行  1001266309200070179 </t>
  </si>
  <si>
    <t xml:space="preserve">成都携程国际旅行社有限公司 </t>
  </si>
  <si>
    <t xml:space="preserve">91510100679698694F </t>
  </si>
  <si>
    <t xml:space="preserve"> 成都市高新区天府四街189号 028-65338899 </t>
  </si>
  <si>
    <t xml:space="preserve">招商银行成都小天支行 银行帐号: 128904008310101 </t>
  </si>
  <si>
    <t>成都向晨广告传媒有限公司</t>
  </si>
  <si>
    <t>915101000981061019</t>
  </si>
  <si>
    <t>成都高新区天久北巷8号1栋6层618号
电话：028-85196366</t>
  </si>
  <si>
    <t>招商银行成都通锦桥支行 128905888710401</t>
  </si>
  <si>
    <t>所属部门：九龙分社</t>
  </si>
  <si>
    <t>经办人包兰</t>
  </si>
  <si>
    <t>时间：2017.12.13</t>
  </si>
  <si>
    <t>主办会计签字：</t>
  </si>
  <si>
    <t>成都共享自然教育咨询有限公司</t>
  </si>
  <si>
    <t>91510105072426238X</t>
  </si>
  <si>
    <t>龙湖金楠天街蓉香庭1栋2单元1803
电话：18982174173 88612580</t>
  </si>
  <si>
    <t>中国农业银行股份有限公司成都新南支行</t>
  </si>
  <si>
    <t>成都欧赛医疗器械有限公司</t>
  </si>
  <si>
    <t xml:space="preserve">91510122768647821B </t>
  </si>
  <si>
    <t>成都市双流区西南航空港经济开发区西航港大道2401号 028-67085899</t>
  </si>
  <si>
    <t>旅游团费 备注：签证费</t>
  </si>
  <si>
    <t>阳光人寿保险股份有限公司四川分公司</t>
  </si>
  <si>
    <t>91510105677160997P</t>
  </si>
  <si>
    <t>成都市青羊区文武路9号光大金融中心6楼、14楼  028-86536829</t>
  </si>
  <si>
    <t>建行成都第一支行 51001416108059450037</t>
  </si>
  <si>
    <t>四川弘方化妆品有限公司</t>
  </si>
  <si>
    <t>91511500MA62A2R1XH</t>
  </si>
  <si>
    <t>成都市武侯区武侯祠大街19号1幢2层220号 028-85589466</t>
  </si>
  <si>
    <t>中国工商银行股份有限公司宜宾南岸支行 2314505109100022640</t>
  </si>
  <si>
    <t>旅游服务费   备注：签证费</t>
  </si>
  <si>
    <t>江西省调味品协会</t>
  </si>
  <si>
    <t>51360000789703394T</t>
  </si>
  <si>
    <t>南昌市抚生路388号1612室  电话：86536524</t>
  </si>
  <si>
    <t>中国银行南昌市解西桥支行  200700891059</t>
  </si>
  <si>
    <t>和路雪（中国）有限公司广州分公司</t>
  </si>
  <si>
    <t>440112X18733878</t>
  </si>
  <si>
    <t>广州市珠海区东晓路35号4楼 020-89162000</t>
  </si>
  <si>
    <t>汇丰银行（中国）有限公司广州分行 629115775011</t>
  </si>
  <si>
    <t>四川协力万众路桥工程有限公司</t>
  </si>
  <si>
    <t>91513427MA62H3GD92</t>
  </si>
  <si>
    <t>凉山西昌西郊乡惠民家园A幢3-8
     0834-3223981  0834-3223038</t>
  </si>
  <si>
    <t>中国农业银行股份有限公司宁南披砂支行 22642201040007054</t>
  </si>
  <si>
    <t>机票</t>
  </si>
  <si>
    <t>金额</t>
  </si>
  <si>
    <t>张数</t>
  </si>
  <si>
    <t>总额</t>
  </si>
  <si>
    <t>交通费</t>
  </si>
  <si>
    <t>柴油费</t>
  </si>
  <si>
    <t>物管</t>
  </si>
  <si>
    <t>保险</t>
  </si>
  <si>
    <t>办公费</t>
  </si>
  <si>
    <t>物管费</t>
  </si>
  <si>
    <t>住宿费</t>
  </si>
  <si>
    <t>团费</t>
  </si>
  <si>
    <t>保险费</t>
  </si>
  <si>
    <t>合计</t>
  </si>
  <si>
    <t>旅游服务费</t>
  </si>
  <si>
    <t>餐费</t>
  </si>
  <si>
    <t>房费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</si>
</sst>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A1" sqref="A1:F10"/>
    </sheetView>
  </sheetViews>
  <sheetFormatPr defaultColWidth="9" defaultRowHeight="30" customHeight="1"/>
  <cols>
    <col min="1" max="1" width="38.625" style="6" customWidth="1"/>
    <col min="2" max="2" width="17.25" style="6" customWidth="1"/>
    <col min="3" max="3" width="22.125" style="6" customWidth="1"/>
    <col min="4" max="4" width="31.625" style="6" customWidth="1"/>
    <col min="5" max="5" width="8.875" style="6" customWidth="1"/>
    <col min="6" max="6" width="23.875" style="6" customWidth="1"/>
    <col min="7" max="7" width="9.375" style="6"/>
    <col min="8" max="16384" width="9" style="6"/>
  </cols>
  <sheetData>
    <row r="1" s="6" customFormat="1" ht="48" customHeight="1" spans="1:6">
      <c r="A1" s="7" t="s">
        <v>0</v>
      </c>
      <c r="B1" s="7"/>
      <c r="C1" s="7"/>
      <c r="D1" s="7"/>
      <c r="E1" s="7"/>
      <c r="F1" s="8"/>
    </row>
    <row r="2" s="6" customFormat="1" ht="4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6" customFormat="1" ht="43" customHeight="1" spans="1:6">
      <c r="A3" s="11" t="s">
        <v>7</v>
      </c>
      <c r="B3" s="11" t="s">
        <v>8</v>
      </c>
      <c r="C3" s="12"/>
      <c r="D3" s="12"/>
      <c r="E3" s="11">
        <v>7700</v>
      </c>
      <c r="F3" s="12" t="s">
        <v>9</v>
      </c>
    </row>
    <row r="4" s="6" customFormat="1" ht="43" customHeight="1" spans="1:6">
      <c r="A4" s="11" t="s">
        <v>7</v>
      </c>
      <c r="B4" s="11" t="s">
        <v>8</v>
      </c>
      <c r="C4" s="12"/>
      <c r="D4" s="12"/>
      <c r="E4" s="11">
        <v>3500</v>
      </c>
      <c r="F4" s="12" t="s">
        <v>9</v>
      </c>
    </row>
    <row r="5" s="6" customFormat="1" ht="43" customHeight="1" spans="1:6">
      <c r="A5" s="11" t="s">
        <v>10</v>
      </c>
      <c r="B5" s="17" t="s">
        <v>11</v>
      </c>
      <c r="C5" s="12" t="s">
        <v>12</v>
      </c>
      <c r="D5" s="12" t="s">
        <v>13</v>
      </c>
      <c r="E5" s="11">
        <v>5570</v>
      </c>
      <c r="F5" s="12" t="s">
        <v>9</v>
      </c>
    </row>
    <row r="6" s="6" customFormat="1" ht="43" customHeight="1" spans="1:6">
      <c r="A6" s="11" t="s">
        <v>14</v>
      </c>
      <c r="B6" s="11" t="s">
        <v>15</v>
      </c>
      <c r="C6" s="12" t="s">
        <v>16</v>
      </c>
      <c r="D6" s="12" t="s">
        <v>17</v>
      </c>
      <c r="E6" s="11">
        <v>4280</v>
      </c>
      <c r="F6" s="12" t="s">
        <v>9</v>
      </c>
    </row>
    <row r="7" s="6" customFormat="1" ht="43" customHeight="1" spans="1:6">
      <c r="A7" s="11" t="s">
        <v>18</v>
      </c>
      <c r="B7" s="17" t="s">
        <v>19</v>
      </c>
      <c r="C7" s="12" t="s">
        <v>20</v>
      </c>
      <c r="D7" s="12" t="s">
        <v>21</v>
      </c>
      <c r="E7" s="11">
        <v>258500</v>
      </c>
      <c r="F7" s="12" t="s">
        <v>9</v>
      </c>
    </row>
    <row r="8" s="6" customFormat="1" ht="43" customHeight="1" spans="1:6">
      <c r="A8" s="11"/>
      <c r="B8" s="11"/>
      <c r="C8" s="12"/>
      <c r="D8" s="12"/>
      <c r="E8" s="11"/>
      <c r="F8" s="11"/>
    </row>
    <row r="9" s="6" customFormat="1" ht="43" customHeight="1" spans="1:6">
      <c r="A9" s="11"/>
      <c r="B9" s="11"/>
      <c r="C9" s="12"/>
      <c r="D9" s="11"/>
      <c r="E9" s="11">
        <f>SUM(E3:E7)</f>
        <v>279550</v>
      </c>
      <c r="F9" s="11"/>
    </row>
    <row r="10" s="6" customFormat="1" customHeight="1" spans="1:5">
      <c r="A10" s="13" t="s">
        <v>22</v>
      </c>
      <c r="B10" s="13" t="s">
        <v>23</v>
      </c>
      <c r="C10" s="13" t="s">
        <v>24</v>
      </c>
      <c r="D10" s="13"/>
      <c r="E10" s="13" t="s">
        <v>25</v>
      </c>
    </row>
    <row r="11" customFormat="1" customHeight="1" spans="1:16384">
      <c r="A11" s="13"/>
      <c r="B11" s="13"/>
      <c r="C11" s="13"/>
      <c r="D11" s="13"/>
      <c r="E11" s="1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customFormat="1" customHeight="1" spans="1:16384">
      <c r="A12" s="13"/>
      <c r="B12" s="13"/>
      <c r="C12" s="13"/>
      <c r="D12" s="13"/>
      <c r="E12" s="1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  <c r="XFD12" s="6"/>
    </row>
    <row r="13" customFormat="1" customHeight="1" spans="1:16384">
      <c r="A13" s="13"/>
      <c r="B13" s="13"/>
      <c r="C13" s="13"/>
      <c r="D13" s="13"/>
      <c r="E13" s="1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customFormat="1" customHeight="1" spans="1:16384">
      <c r="A14" s="13"/>
      <c r="B14" s="13"/>
      <c r="C14" s="13"/>
      <c r="D14" s="13"/>
      <c r="E14" s="1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6" customHeight="1" spans="5:5">
      <c r="E16" s="6">
        <f>E9*0.046</f>
        <v>12859.3</v>
      </c>
    </row>
    <row r="17" customHeight="1" spans="5:5">
      <c r="E17" s="6">
        <f>E9*0.95</f>
        <v>265572.5</v>
      </c>
    </row>
    <row r="18" customFormat="1" customHeight="1" spans="1:16384">
      <c r="A18" s="14"/>
      <c r="B18" s="14"/>
      <c r="C18" s="14"/>
      <c r="D18" s="14"/>
      <c r="E18" s="1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  <c r="XFD18" s="6"/>
    </row>
    <row r="19" s="6" customFormat="1" customHeight="1" spans="1:6">
      <c r="A19" s="15"/>
      <c r="B19" s="15"/>
      <c r="C19" s="15"/>
      <c r="D19" s="15"/>
      <c r="E19" s="15"/>
      <c r="F19" s="15"/>
    </row>
    <row r="20" s="6" customFormat="1" customHeight="1" spans="1:6">
      <c r="A20" s="16"/>
      <c r="B20" s="16"/>
      <c r="C20" s="16"/>
      <c r="D20" s="16"/>
      <c r="E20" s="16"/>
      <c r="F20" s="16"/>
    </row>
  </sheetData>
  <mergeCells count="4">
    <mergeCell ref="A1:E1"/>
    <mergeCell ref="A18:E18"/>
    <mergeCell ref="A19:F19"/>
    <mergeCell ref="A20:F20"/>
  </mergeCells>
  <pageMargins left="0" right="0" top="0" bottom="0" header="0.511805555555556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4" workbookViewId="0">
      <selection activeCell="C12" sqref="C12"/>
    </sheetView>
  </sheetViews>
  <sheetFormatPr defaultColWidth="9" defaultRowHeight="50" customHeight="1" outlineLevelCol="7"/>
  <cols>
    <col min="1" max="1" width="28" customWidth="1"/>
    <col min="2" max="2" width="19.75" customWidth="1"/>
    <col min="3" max="3" width="30.875" customWidth="1"/>
    <col min="4" max="4" width="36.75" customWidth="1"/>
    <col min="5" max="5" width="9.125" customWidth="1"/>
    <col min="6" max="6" width="23.25" customWidth="1"/>
    <col min="7" max="7" width="10.375"/>
  </cols>
  <sheetData>
    <row r="1" customHeight="1" spans="1:6">
      <c r="A1" s="7" t="s">
        <v>0</v>
      </c>
      <c r="B1" s="7"/>
      <c r="C1" s="7"/>
      <c r="D1" s="7"/>
      <c r="E1" s="7"/>
      <c r="F1" s="8"/>
    </row>
    <row r="2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6" customFormat="1" ht="43" customHeight="1" spans="1:6">
      <c r="A3" s="11" t="s">
        <v>18</v>
      </c>
      <c r="B3" s="17" t="s">
        <v>19</v>
      </c>
      <c r="C3" s="12" t="s">
        <v>20</v>
      </c>
      <c r="D3" s="12" t="s">
        <v>21</v>
      </c>
      <c r="E3" s="11">
        <v>273800</v>
      </c>
      <c r="F3" s="12" t="s">
        <v>9</v>
      </c>
    </row>
    <row r="4" s="6" customFormat="1" ht="43" customHeight="1" spans="1:6">
      <c r="A4" s="11" t="s">
        <v>26</v>
      </c>
      <c r="B4" s="11" t="s">
        <v>27</v>
      </c>
      <c r="C4" s="12" t="s">
        <v>28</v>
      </c>
      <c r="D4" s="12" t="s">
        <v>29</v>
      </c>
      <c r="E4" s="11">
        <v>6800</v>
      </c>
      <c r="F4" s="12" t="s">
        <v>9</v>
      </c>
    </row>
    <row r="5" s="6" customFormat="1" ht="43" customHeight="1" spans="1:6">
      <c r="A5" s="11" t="s">
        <v>30</v>
      </c>
      <c r="B5" s="11" t="s">
        <v>31</v>
      </c>
      <c r="C5" s="12" t="s">
        <v>32</v>
      </c>
      <c r="D5" s="12"/>
      <c r="E5" s="11">
        <v>1000</v>
      </c>
      <c r="F5" s="12" t="s">
        <v>33</v>
      </c>
    </row>
    <row r="6" s="6" customFormat="1" ht="43" customHeight="1" spans="1:6">
      <c r="A6" s="11" t="s">
        <v>34</v>
      </c>
      <c r="B6" s="11" t="s">
        <v>35</v>
      </c>
      <c r="C6" s="12" t="s">
        <v>36</v>
      </c>
      <c r="D6" s="12" t="s">
        <v>37</v>
      </c>
      <c r="E6" s="11">
        <v>37960</v>
      </c>
      <c r="F6" s="12" t="s">
        <v>9</v>
      </c>
    </row>
    <row r="7" s="6" customFormat="1" ht="43" customHeight="1" spans="1:6">
      <c r="A7" s="11" t="s">
        <v>38</v>
      </c>
      <c r="B7" s="11" t="s">
        <v>39</v>
      </c>
      <c r="C7" s="12" t="s">
        <v>40</v>
      </c>
      <c r="D7" s="12" t="s">
        <v>41</v>
      </c>
      <c r="E7" s="11">
        <v>800</v>
      </c>
      <c r="F7" s="12" t="s">
        <v>42</v>
      </c>
    </row>
    <row r="8" s="6" customFormat="1" ht="43" customHeight="1" spans="1:6">
      <c r="A8" s="11" t="s">
        <v>43</v>
      </c>
      <c r="B8" s="11" t="s">
        <v>44</v>
      </c>
      <c r="C8" s="12" t="s">
        <v>45</v>
      </c>
      <c r="D8" s="12" t="s">
        <v>46</v>
      </c>
      <c r="E8" s="11">
        <v>23800</v>
      </c>
      <c r="F8" s="12" t="s">
        <v>9</v>
      </c>
    </row>
    <row r="9" s="6" customFormat="1" ht="43" customHeight="1" spans="1:6">
      <c r="A9" s="11" t="s">
        <v>47</v>
      </c>
      <c r="B9" s="11" t="s">
        <v>48</v>
      </c>
      <c r="C9" s="12" t="s">
        <v>49</v>
      </c>
      <c r="D9" s="12" t="s">
        <v>50</v>
      </c>
      <c r="E9" s="11">
        <v>10000</v>
      </c>
      <c r="F9" s="12" t="s">
        <v>9</v>
      </c>
    </row>
    <row r="10" s="6" customFormat="1" ht="43" customHeight="1" spans="1:6">
      <c r="A10" s="11" t="s">
        <v>47</v>
      </c>
      <c r="B10" s="11" t="s">
        <v>48</v>
      </c>
      <c r="C10" s="12" t="s">
        <v>49</v>
      </c>
      <c r="D10" s="12" t="s">
        <v>50</v>
      </c>
      <c r="E10" s="11">
        <v>5000</v>
      </c>
      <c r="F10" s="12" t="s">
        <v>9</v>
      </c>
    </row>
    <row r="11" s="6" customFormat="1" ht="43" customHeight="1" spans="1:6">
      <c r="A11" s="11" t="s">
        <v>51</v>
      </c>
      <c r="B11" s="11" t="s">
        <v>52</v>
      </c>
      <c r="C11" s="12" t="s">
        <v>53</v>
      </c>
      <c r="D11" s="12" t="s">
        <v>54</v>
      </c>
      <c r="E11" s="11">
        <v>131680</v>
      </c>
      <c r="F11" s="12" t="s">
        <v>9</v>
      </c>
    </row>
    <row r="12" s="6" customFormat="1" ht="43" customHeight="1" spans="1:6">
      <c r="A12" s="11"/>
      <c r="B12" s="11"/>
      <c r="C12" s="12"/>
      <c r="D12" s="12"/>
      <c r="E12" s="11">
        <f>SUM(E3:E11)</f>
        <v>490840</v>
      </c>
      <c r="F12" s="12"/>
    </row>
    <row r="13" s="6" customFormat="1" ht="30" customHeight="1" spans="1:5">
      <c r="A13" s="13" t="s">
        <v>22</v>
      </c>
      <c r="B13" s="13" t="s">
        <v>23</v>
      </c>
      <c r="C13" s="13" t="s">
        <v>24</v>
      </c>
      <c r="D13" s="13"/>
      <c r="E13" s="13" t="s">
        <v>25</v>
      </c>
    </row>
    <row r="14" customHeight="1" spans="7:8">
      <c r="G14" s="6"/>
      <c r="H14" s="6"/>
    </row>
    <row r="15" customHeight="1" spans="5:8">
      <c r="E15">
        <f>E12*0.95</f>
        <v>466298</v>
      </c>
      <c r="G15" s="6"/>
      <c r="H15" s="6"/>
    </row>
    <row r="16" customHeight="1" spans="5:8">
      <c r="E16">
        <f>E12*0.046</f>
        <v>22578.64</v>
      </c>
      <c r="G16" s="6"/>
      <c r="H16" s="6"/>
    </row>
  </sheetData>
  <mergeCells count="1">
    <mergeCell ref="A1:E1"/>
  </mergeCells>
  <pageMargins left="0" right="0" top="0" bottom="0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8"/>
  <sheetViews>
    <sheetView tabSelected="1" workbookViewId="0">
      <selection activeCell="K24" sqref="K24"/>
    </sheetView>
  </sheetViews>
  <sheetFormatPr defaultColWidth="9" defaultRowHeight="10" customHeight="1"/>
  <cols>
    <col min="1" max="3" width="9" style="1"/>
    <col min="4" max="4" width="9.375" style="2"/>
    <col min="5" max="8" width="9" style="1"/>
    <col min="9" max="9" width="9.25" style="1"/>
    <col min="10" max="10" width="12.625" style="1"/>
    <col min="11" max="16384" width="9" style="1"/>
  </cols>
  <sheetData>
    <row r="1" customHeight="1" spans="1:12">
      <c r="A1" s="3" t="s">
        <v>55</v>
      </c>
      <c r="B1" s="3" t="s">
        <v>56</v>
      </c>
      <c r="C1" s="3" t="s">
        <v>57</v>
      </c>
      <c r="D1" s="3" t="s">
        <v>58</v>
      </c>
      <c r="E1" s="3" t="s">
        <v>59</v>
      </c>
      <c r="F1" s="3" t="s">
        <v>56</v>
      </c>
      <c r="G1" s="3" t="s">
        <v>57</v>
      </c>
      <c r="H1" s="3" t="s">
        <v>58</v>
      </c>
      <c r="I1" s="3" t="s">
        <v>59</v>
      </c>
      <c r="J1" s="3">
        <v>224.6</v>
      </c>
      <c r="K1" s="3">
        <v>1</v>
      </c>
      <c r="L1" s="3">
        <f>J1*K1</f>
        <v>224.6</v>
      </c>
    </row>
    <row r="2" customHeight="1" spans="1:12">
      <c r="A2" s="3"/>
      <c r="B2" s="3">
        <v>1151</v>
      </c>
      <c r="C2" s="3">
        <v>30</v>
      </c>
      <c r="D2" s="3">
        <f>B2*C2</f>
        <v>34530</v>
      </c>
      <c r="E2" s="4"/>
      <c r="F2" s="4">
        <v>221.7</v>
      </c>
      <c r="G2" s="4">
        <v>1</v>
      </c>
      <c r="H2" s="4">
        <f>F2*G2</f>
        <v>221.7</v>
      </c>
      <c r="I2" s="4"/>
      <c r="J2" s="4"/>
      <c r="K2" s="4"/>
      <c r="L2" s="4"/>
    </row>
    <row r="3" customHeight="1" spans="1:12">
      <c r="A3" s="3"/>
      <c r="B3" s="3">
        <v>1147</v>
      </c>
      <c r="C3" s="3">
        <v>29</v>
      </c>
      <c r="D3" s="3">
        <f>B3*C3</f>
        <v>33263</v>
      </c>
      <c r="E3" s="4"/>
      <c r="F3" s="4"/>
      <c r="G3" s="4"/>
      <c r="H3" s="4"/>
      <c r="I3" s="4"/>
      <c r="J3" s="4"/>
      <c r="K3" s="4"/>
      <c r="L3" s="4"/>
    </row>
    <row r="4" customHeight="1" spans="1:12">
      <c r="A4" s="3"/>
      <c r="B4" s="3">
        <v>1167</v>
      </c>
      <c r="C4" s="3">
        <v>10</v>
      </c>
      <c r="D4" s="3">
        <f>B4*C4</f>
        <v>11670</v>
      </c>
      <c r="E4" s="3" t="s">
        <v>60</v>
      </c>
      <c r="F4" s="4">
        <v>1000</v>
      </c>
      <c r="G4" s="4">
        <v>2</v>
      </c>
      <c r="H4" s="4">
        <f>F4*G4</f>
        <v>2000</v>
      </c>
      <c r="I4" s="4"/>
      <c r="J4" s="4"/>
      <c r="K4" s="4"/>
      <c r="L4" s="4"/>
    </row>
    <row r="5" customHeight="1" spans="1:12">
      <c r="A5" s="3"/>
      <c r="B5" s="3">
        <v>1850</v>
      </c>
      <c r="C5" s="3">
        <v>2</v>
      </c>
      <c r="D5" s="3">
        <f>B5*C5</f>
        <v>3700</v>
      </c>
      <c r="E5" s="4"/>
      <c r="F5" s="4">
        <v>1200</v>
      </c>
      <c r="G5" s="4">
        <v>1</v>
      </c>
      <c r="H5" s="4">
        <f>F5*G5</f>
        <v>1200</v>
      </c>
      <c r="I5" s="3" t="s">
        <v>60</v>
      </c>
      <c r="J5" s="4">
        <v>500</v>
      </c>
      <c r="K5" s="4">
        <v>2</v>
      </c>
      <c r="L5" s="4">
        <f>J5*K5</f>
        <v>1000</v>
      </c>
    </row>
    <row r="6" customHeight="1" spans="1:12">
      <c r="A6" s="3"/>
      <c r="B6" s="3">
        <v>1198</v>
      </c>
      <c r="C6" s="3">
        <v>12</v>
      </c>
      <c r="D6" s="3">
        <f>B6*C6</f>
        <v>14376</v>
      </c>
      <c r="E6" s="4"/>
      <c r="F6" s="4"/>
      <c r="G6" s="4">
        <f>SUM(G4:G5)</f>
        <v>3</v>
      </c>
      <c r="H6" s="4">
        <f>SUM(H4:H5)</f>
        <v>3200</v>
      </c>
      <c r="I6" s="3"/>
      <c r="J6" s="4">
        <v>600</v>
      </c>
      <c r="K6" s="4">
        <v>1</v>
      </c>
      <c r="L6" s="4">
        <f>J6*K6</f>
        <v>600</v>
      </c>
    </row>
    <row r="7" customHeight="1" spans="1:12">
      <c r="A7" s="3"/>
      <c r="B7" s="3">
        <v>1200</v>
      </c>
      <c r="C7" s="3">
        <v>18</v>
      </c>
      <c r="D7" s="3">
        <f t="shared" ref="D7:D22" si="0">B7*C7</f>
        <v>21600</v>
      </c>
      <c r="E7" s="4"/>
      <c r="F7" s="4"/>
      <c r="G7" s="4"/>
      <c r="H7" s="4"/>
      <c r="I7" s="4"/>
      <c r="J7" s="1">
        <v>830</v>
      </c>
      <c r="K7" s="4">
        <v>1</v>
      </c>
      <c r="L7" s="4">
        <f t="shared" ref="L7:L12" si="1">J7*K7</f>
        <v>830</v>
      </c>
    </row>
    <row r="8" customHeight="1" spans="1:12">
      <c r="A8" s="3"/>
      <c r="B8" s="3">
        <v>1250</v>
      </c>
      <c r="C8" s="3">
        <v>14</v>
      </c>
      <c r="D8" s="3">
        <f t="shared" si="0"/>
        <v>17500</v>
      </c>
      <c r="E8" s="4"/>
      <c r="F8" s="4"/>
      <c r="G8" s="4"/>
      <c r="H8" s="4"/>
      <c r="I8" s="4"/>
      <c r="J8" s="4">
        <v>930</v>
      </c>
      <c r="K8" s="4">
        <v>1</v>
      </c>
      <c r="L8" s="4">
        <f t="shared" si="1"/>
        <v>930</v>
      </c>
    </row>
    <row r="9" customHeight="1" spans="1:12">
      <c r="A9" s="3"/>
      <c r="B9" s="3">
        <v>1263</v>
      </c>
      <c r="C9" s="3">
        <v>13</v>
      </c>
      <c r="D9" s="3">
        <f t="shared" si="0"/>
        <v>16419</v>
      </c>
      <c r="E9" s="4" t="s">
        <v>61</v>
      </c>
      <c r="F9" s="4">
        <v>100</v>
      </c>
      <c r="G9" s="4">
        <v>2</v>
      </c>
      <c r="H9" s="4">
        <f>F9*G9</f>
        <v>200</v>
      </c>
      <c r="I9" s="4"/>
      <c r="J9" s="4"/>
      <c r="K9" s="4">
        <f>SUM(K5:K8)</f>
        <v>5</v>
      </c>
      <c r="L9" s="4">
        <f>SUM(L5:L8)</f>
        <v>3360</v>
      </c>
    </row>
    <row r="10" customHeight="1" spans="1:12">
      <c r="A10" s="3"/>
      <c r="B10" s="3">
        <v>1267</v>
      </c>
      <c r="C10" s="3">
        <v>5</v>
      </c>
      <c r="D10" s="3">
        <f t="shared" si="0"/>
        <v>6335</v>
      </c>
      <c r="E10" s="4"/>
      <c r="F10" s="4"/>
      <c r="G10" s="4"/>
      <c r="H10" s="4"/>
      <c r="I10" s="4"/>
      <c r="J10" s="4"/>
      <c r="K10" s="4"/>
      <c r="L10" s="4"/>
    </row>
    <row r="11" customHeight="1" spans="1:12">
      <c r="A11" s="3"/>
      <c r="B11" s="3">
        <v>1340</v>
      </c>
      <c r="C11" s="3">
        <v>2</v>
      </c>
      <c r="D11" s="3">
        <f t="shared" si="0"/>
        <v>2680</v>
      </c>
      <c r="E11" s="4" t="s">
        <v>62</v>
      </c>
      <c r="F11" s="4">
        <v>20</v>
      </c>
      <c r="G11" s="4">
        <v>10</v>
      </c>
      <c r="H11" s="4">
        <f>F11*G11</f>
        <v>200</v>
      </c>
      <c r="I11" s="4"/>
      <c r="J11" s="4"/>
      <c r="K11" s="4"/>
      <c r="L11" s="4"/>
    </row>
    <row r="12" customHeight="1" spans="1:12">
      <c r="A12" s="3"/>
      <c r="B12" s="3">
        <v>1440</v>
      </c>
      <c r="C12" s="3">
        <v>14</v>
      </c>
      <c r="D12" s="3">
        <f t="shared" si="0"/>
        <v>20160</v>
      </c>
      <c r="E12" s="4"/>
      <c r="F12" s="4"/>
      <c r="G12" s="4"/>
      <c r="H12" s="4"/>
      <c r="I12" s="4" t="s">
        <v>62</v>
      </c>
      <c r="J12" s="4">
        <v>20</v>
      </c>
      <c r="K12" s="4">
        <v>10</v>
      </c>
      <c r="L12" s="4">
        <f t="shared" si="1"/>
        <v>200</v>
      </c>
    </row>
    <row r="13" customHeight="1" spans="1:12">
      <c r="A13" s="3"/>
      <c r="B13" s="3">
        <v>1559</v>
      </c>
      <c r="C13" s="3">
        <v>4</v>
      </c>
      <c r="D13" s="3">
        <f t="shared" si="0"/>
        <v>6236</v>
      </c>
      <c r="E13" s="3"/>
      <c r="F13" s="5"/>
      <c r="G13" s="5">
        <f>G2+G6+G9+G11</f>
        <v>16</v>
      </c>
      <c r="H13" s="5">
        <f>H9+H6+H2+H11</f>
        <v>3821.7</v>
      </c>
      <c r="I13" s="4"/>
      <c r="J13" s="4"/>
      <c r="K13" s="4"/>
      <c r="L13" s="4"/>
    </row>
    <row r="14" customHeight="1" spans="1:12">
      <c r="A14" s="3"/>
      <c r="B14" s="3">
        <v>1753</v>
      </c>
      <c r="C14" s="3">
        <v>14</v>
      </c>
      <c r="D14" s="3">
        <f t="shared" si="0"/>
        <v>24542</v>
      </c>
      <c r="I14" s="4"/>
      <c r="J14" s="4"/>
      <c r="K14" s="4"/>
      <c r="L14" s="4"/>
    </row>
    <row r="15" customHeight="1" spans="1:12">
      <c r="A15" s="3"/>
      <c r="B15" s="3">
        <v>2011</v>
      </c>
      <c r="C15" s="3">
        <v>2</v>
      </c>
      <c r="D15" s="3">
        <f t="shared" si="0"/>
        <v>4022</v>
      </c>
      <c r="E15" s="3" t="s">
        <v>59</v>
      </c>
      <c r="F15" s="3">
        <v>232.8</v>
      </c>
      <c r="G15" s="3">
        <v>1</v>
      </c>
      <c r="H15" s="3">
        <f>F15*G15</f>
        <v>232.8</v>
      </c>
      <c r="I15" s="3"/>
      <c r="J15" s="5"/>
      <c r="K15" s="5">
        <f>K12+K1+K9</f>
        <v>16</v>
      </c>
      <c r="L15" s="5">
        <f>L12+L9+L1</f>
        <v>3784.6</v>
      </c>
    </row>
    <row r="16" customHeight="1" spans="1:8">
      <c r="A16" s="3"/>
      <c r="B16" s="3">
        <v>2051</v>
      </c>
      <c r="C16" s="3">
        <v>11</v>
      </c>
      <c r="D16" s="3">
        <f t="shared" si="0"/>
        <v>22561</v>
      </c>
      <c r="E16" s="4"/>
      <c r="F16" s="4"/>
      <c r="G16" s="4"/>
      <c r="H16" s="4"/>
    </row>
    <row r="17" customHeight="1" spans="1:12">
      <c r="A17" s="3"/>
      <c r="B17" s="3">
        <v>2351</v>
      </c>
      <c r="C17" s="3">
        <v>1</v>
      </c>
      <c r="D17" s="3">
        <f t="shared" si="0"/>
        <v>2351</v>
      </c>
      <c r="E17" s="3" t="s">
        <v>60</v>
      </c>
      <c r="F17" s="4">
        <v>600</v>
      </c>
      <c r="G17" s="4">
        <v>2</v>
      </c>
      <c r="H17" s="4">
        <f>F17*G17</f>
        <v>1200</v>
      </c>
      <c r="I17" s="3" t="s">
        <v>59</v>
      </c>
      <c r="J17" s="3">
        <v>233.6</v>
      </c>
      <c r="K17" s="3">
        <v>1</v>
      </c>
      <c r="L17" s="3">
        <f>J17*K17</f>
        <v>233.6</v>
      </c>
    </row>
    <row r="18" customHeight="1" spans="1:12">
      <c r="A18" s="3"/>
      <c r="B18" s="3">
        <v>2681</v>
      </c>
      <c r="C18" s="3">
        <v>1</v>
      </c>
      <c r="D18" s="3">
        <f t="shared" si="0"/>
        <v>2681</v>
      </c>
      <c r="E18" s="3"/>
      <c r="F18" s="4">
        <v>700</v>
      </c>
      <c r="G18" s="4">
        <v>2</v>
      </c>
      <c r="H18" s="4">
        <f>F18*G18</f>
        <v>1400</v>
      </c>
      <c r="I18" s="4"/>
      <c r="J18" s="4"/>
      <c r="K18" s="4"/>
      <c r="L18" s="4"/>
    </row>
    <row r="19" customHeight="1" spans="1:12">
      <c r="A19" s="3"/>
      <c r="B19" s="3">
        <v>3483</v>
      </c>
      <c r="C19" s="3">
        <v>1</v>
      </c>
      <c r="D19" s="3">
        <f t="shared" si="0"/>
        <v>3483</v>
      </c>
      <c r="E19" s="3"/>
      <c r="F19" s="4">
        <v>800</v>
      </c>
      <c r="G19" s="4">
        <v>1</v>
      </c>
      <c r="H19" s="4">
        <f>F19*G19</f>
        <v>800</v>
      </c>
      <c r="I19" s="4"/>
      <c r="J19" s="4"/>
      <c r="K19" s="4"/>
      <c r="L19" s="4"/>
    </row>
    <row r="20" customHeight="1" spans="1:12">
      <c r="A20" s="3"/>
      <c r="B20" s="3">
        <v>3831</v>
      </c>
      <c r="C20" s="3">
        <v>1</v>
      </c>
      <c r="D20" s="3">
        <f t="shared" si="0"/>
        <v>3831</v>
      </c>
      <c r="E20" s="4"/>
      <c r="F20" s="4"/>
      <c r="G20" s="4">
        <f>SUM(G17:G19)</f>
        <v>5</v>
      </c>
      <c r="H20" s="4">
        <f>SUM(H17:H19)</f>
        <v>3400</v>
      </c>
      <c r="I20" s="4"/>
      <c r="J20" s="4"/>
      <c r="K20" s="4"/>
      <c r="L20" s="4"/>
    </row>
    <row r="21" customHeight="1" spans="1:12">
      <c r="A21" s="3"/>
      <c r="B21" s="3"/>
      <c r="C21" s="3"/>
      <c r="D21" s="3"/>
      <c r="E21" s="4"/>
      <c r="F21" s="4"/>
      <c r="G21" s="4"/>
      <c r="H21" s="4"/>
      <c r="I21" s="3" t="s">
        <v>60</v>
      </c>
      <c r="J21" s="4">
        <v>3000</v>
      </c>
      <c r="K21" s="4">
        <v>1</v>
      </c>
      <c r="L21" s="4">
        <f t="shared" ref="L21:L25" si="2">J21*K21</f>
        <v>3000</v>
      </c>
    </row>
    <row r="22" customHeight="1" spans="1:12">
      <c r="A22" s="3"/>
      <c r="B22" s="3">
        <v>5160</v>
      </c>
      <c r="C22" s="3">
        <v>24</v>
      </c>
      <c r="D22" s="3">
        <f>B22*C22</f>
        <v>123840</v>
      </c>
      <c r="E22" s="4" t="s">
        <v>62</v>
      </c>
      <c r="F22" s="4">
        <v>20</v>
      </c>
      <c r="G22" s="4">
        <v>10</v>
      </c>
      <c r="H22" s="4">
        <f>F22*G22</f>
        <v>200</v>
      </c>
      <c r="I22" s="3"/>
      <c r="J22" s="4">
        <v>410</v>
      </c>
      <c r="K22" s="4">
        <v>1</v>
      </c>
      <c r="L22" s="4">
        <f t="shared" si="2"/>
        <v>410</v>
      </c>
    </row>
    <row r="23" customHeight="1" spans="1:12">
      <c r="A23" s="3"/>
      <c r="B23" s="3">
        <v>5294</v>
      </c>
      <c r="C23" s="3">
        <v>1</v>
      </c>
      <c r="D23" s="3">
        <f>B23*C23</f>
        <v>5294</v>
      </c>
      <c r="E23" s="4"/>
      <c r="F23" s="4"/>
      <c r="G23" s="4"/>
      <c r="H23" s="4"/>
      <c r="I23" s="4"/>
      <c r="J23" s="4"/>
      <c r="K23" s="4">
        <f>SUM(K21:K22)</f>
        <v>2</v>
      </c>
      <c r="L23" s="4">
        <f>SUM(L21:L22)</f>
        <v>3410</v>
      </c>
    </row>
    <row r="24" customHeight="1" spans="1:12">
      <c r="A24" s="3"/>
      <c r="B24" s="3">
        <v>7105</v>
      </c>
      <c r="C24" s="3">
        <v>1</v>
      </c>
      <c r="D24" s="3">
        <f>B24*C24</f>
        <v>7105</v>
      </c>
      <c r="E24" s="4" t="s">
        <v>63</v>
      </c>
      <c r="F24" s="4">
        <v>22.74</v>
      </c>
      <c r="G24" s="4">
        <v>1</v>
      </c>
      <c r="H24" s="4">
        <f>F24*G24</f>
        <v>22.74</v>
      </c>
      <c r="I24" s="4"/>
      <c r="J24" s="4"/>
      <c r="K24" s="4"/>
      <c r="L24" s="4"/>
    </row>
    <row r="25" customHeight="1" spans="1:12">
      <c r="A25" s="3"/>
      <c r="B25" s="3">
        <v>7273</v>
      </c>
      <c r="C25" s="3">
        <v>6</v>
      </c>
      <c r="D25" s="3">
        <f>B25*C25</f>
        <v>43638</v>
      </c>
      <c r="E25" s="4"/>
      <c r="F25" s="4">
        <v>32.75</v>
      </c>
      <c r="G25" s="4">
        <v>1</v>
      </c>
      <c r="H25" s="4">
        <f t="shared" ref="H25:H32" si="3">F25*G25</f>
        <v>32.75</v>
      </c>
      <c r="I25" s="4" t="s">
        <v>64</v>
      </c>
      <c r="J25" s="4">
        <v>50</v>
      </c>
      <c r="K25" s="4">
        <v>8</v>
      </c>
      <c r="L25" s="4">
        <f t="shared" si="2"/>
        <v>400</v>
      </c>
    </row>
    <row r="26" customHeight="1" spans="1:12">
      <c r="A26" s="3"/>
      <c r="B26" s="3">
        <v>9522</v>
      </c>
      <c r="C26" s="3">
        <v>1</v>
      </c>
      <c r="D26" s="3">
        <f>B26*C26</f>
        <v>9522</v>
      </c>
      <c r="E26" s="4"/>
      <c r="F26" s="4">
        <v>44.75</v>
      </c>
      <c r="G26" s="4">
        <v>1</v>
      </c>
      <c r="H26" s="4">
        <f t="shared" si="3"/>
        <v>44.75</v>
      </c>
      <c r="I26" s="4"/>
      <c r="J26" s="4"/>
      <c r="K26" s="4"/>
      <c r="L26" s="4"/>
    </row>
    <row r="27" customHeight="1" spans="1:12">
      <c r="A27" s="3"/>
      <c r="B27" s="3"/>
      <c r="C27" s="5">
        <f>SUM(C2:C26)</f>
        <v>217</v>
      </c>
      <c r="D27" s="5">
        <f>SUM(D2:D26)</f>
        <v>441339</v>
      </c>
      <c r="E27" s="4"/>
      <c r="F27" s="4">
        <v>49.72</v>
      </c>
      <c r="G27" s="4">
        <v>1</v>
      </c>
      <c r="H27" s="4">
        <f t="shared" si="3"/>
        <v>49.72</v>
      </c>
      <c r="I27" s="4"/>
      <c r="J27" s="4"/>
      <c r="K27" s="4"/>
      <c r="L27" s="4"/>
    </row>
    <row r="28" customHeight="1" spans="1:12">
      <c r="A28" s="3"/>
      <c r="B28" s="3"/>
      <c r="C28" s="3"/>
      <c r="D28" s="3"/>
      <c r="E28" s="4"/>
      <c r="F28" s="4">
        <v>57.2</v>
      </c>
      <c r="G28" s="4">
        <v>1</v>
      </c>
      <c r="H28" s="4">
        <f t="shared" si="3"/>
        <v>57.2</v>
      </c>
      <c r="I28" s="4"/>
      <c r="J28" s="4"/>
      <c r="K28" s="4"/>
      <c r="L28" s="4"/>
    </row>
    <row r="29" customHeight="1" spans="1:12">
      <c r="A29" s="3" t="s">
        <v>65</v>
      </c>
      <c r="B29" s="3"/>
      <c r="C29" s="3"/>
      <c r="D29" s="3"/>
      <c r="E29" s="4"/>
      <c r="F29" s="4">
        <v>85</v>
      </c>
      <c r="G29" s="4">
        <v>1</v>
      </c>
      <c r="H29" s="4">
        <f t="shared" si="3"/>
        <v>85</v>
      </c>
      <c r="I29" s="4"/>
      <c r="J29" s="4"/>
      <c r="K29" s="4"/>
      <c r="L29" s="4"/>
    </row>
    <row r="30" customHeight="1" spans="1:12">
      <c r="A30" s="3"/>
      <c r="B30" s="3"/>
      <c r="C30" s="3"/>
      <c r="D30" s="3"/>
      <c r="E30" s="4"/>
      <c r="F30" s="4">
        <v>89.85</v>
      </c>
      <c r="G30" s="4">
        <v>1</v>
      </c>
      <c r="H30" s="4">
        <f t="shared" si="3"/>
        <v>89.85</v>
      </c>
      <c r="I30" s="4"/>
      <c r="J30" s="4"/>
      <c r="K30" s="4"/>
      <c r="L30" s="4"/>
    </row>
    <row r="31" customHeight="1" spans="2:12">
      <c r="B31" s="3">
        <v>1200</v>
      </c>
      <c r="C31" s="3">
        <v>1</v>
      </c>
      <c r="D31" s="3">
        <f>B31*C31</f>
        <v>1200</v>
      </c>
      <c r="E31" s="4"/>
      <c r="F31" s="4">
        <v>90</v>
      </c>
      <c r="G31" s="4">
        <v>1</v>
      </c>
      <c r="H31" s="4">
        <f t="shared" si="3"/>
        <v>90</v>
      </c>
      <c r="I31" s="3"/>
      <c r="J31" s="5"/>
      <c r="K31" s="5">
        <f>K25+K23+K17</f>
        <v>11</v>
      </c>
      <c r="L31" s="5">
        <f>L25+L23+L17</f>
        <v>4043.6</v>
      </c>
    </row>
    <row r="32" customHeight="1" spans="1:12">
      <c r="A32" s="3"/>
      <c r="B32" s="3">
        <v>758</v>
      </c>
      <c r="C32" s="3">
        <v>1</v>
      </c>
      <c r="D32" s="3">
        <f>B32*C32</f>
        <v>758</v>
      </c>
      <c r="E32" s="4"/>
      <c r="F32" s="4">
        <v>139.3</v>
      </c>
      <c r="G32" s="4">
        <v>1</v>
      </c>
      <c r="H32" s="4">
        <f t="shared" si="3"/>
        <v>139.3</v>
      </c>
      <c r="I32" s="3" t="s">
        <v>59</v>
      </c>
      <c r="J32" s="3">
        <v>225.3</v>
      </c>
      <c r="K32" s="3">
        <v>1</v>
      </c>
      <c r="L32" s="3">
        <f>J32*K32</f>
        <v>225.3</v>
      </c>
    </row>
    <row r="33" customHeight="1" spans="1:12">
      <c r="A33" s="3"/>
      <c r="B33" s="3">
        <v>1495</v>
      </c>
      <c r="C33" s="3">
        <v>1</v>
      </c>
      <c r="D33" s="3">
        <f>B33*C33</f>
        <v>1495</v>
      </c>
      <c r="E33" s="4"/>
      <c r="F33" s="4"/>
      <c r="G33" s="4">
        <f>SUM(G24:G32)</f>
        <v>9</v>
      </c>
      <c r="H33" s="4">
        <f>SUM(H24:H32)</f>
        <v>611.31</v>
      </c>
      <c r="I33" s="4"/>
      <c r="J33" s="4"/>
      <c r="K33" s="4"/>
      <c r="L33" s="4"/>
    </row>
    <row r="34" customHeight="1" spans="1:16379">
      <c r="A34" s="3"/>
      <c r="B34" s="3">
        <v>3620</v>
      </c>
      <c r="C34" s="3">
        <v>1</v>
      </c>
      <c r="D34" s="3">
        <f>B34*C34</f>
        <v>3620</v>
      </c>
      <c r="E34" s="4"/>
      <c r="F34" s="4"/>
      <c r="G34" s="4"/>
      <c r="H34" s="4"/>
      <c r="I34" s="4"/>
      <c r="J34" s="4"/>
      <c r="K34" s="4"/>
      <c r="L34" s="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</row>
    <row r="35" customHeight="1" spans="1:16379">
      <c r="A35" s="3"/>
      <c r="B35" s="3"/>
      <c r="C35" s="3">
        <f>SUM(C29:C34)</f>
        <v>4</v>
      </c>
      <c r="D35" s="3">
        <f>SUM(D29:D34)</f>
        <v>7073</v>
      </c>
      <c r="E35" s="4"/>
      <c r="F35" s="5"/>
      <c r="G35" s="5">
        <f>G33+G22+G20+G15</f>
        <v>25</v>
      </c>
      <c r="H35" s="5">
        <f>H33+H22+H20+H15</f>
        <v>4444.11</v>
      </c>
      <c r="I35" s="4"/>
      <c r="J35" s="4"/>
      <c r="K35" s="4"/>
      <c r="L35" s="4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</row>
    <row r="36" customHeight="1" spans="1:16379">
      <c r="A36" s="3"/>
      <c r="B36" s="3"/>
      <c r="C36" s="3"/>
      <c r="D36" s="3"/>
      <c r="E36" s="4"/>
      <c r="F36" s="4"/>
      <c r="G36" s="4"/>
      <c r="H36" s="4"/>
      <c r="I36" s="3" t="s">
        <v>60</v>
      </c>
      <c r="J36" s="4">
        <v>1000</v>
      </c>
      <c r="K36" s="4">
        <v>1</v>
      </c>
      <c r="L36" s="4">
        <f>J36*K36</f>
        <v>1000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</row>
    <row r="37" customHeight="1" spans="1:12">
      <c r="A37" s="3"/>
      <c r="B37" s="3"/>
      <c r="C37" s="3"/>
      <c r="D37" s="3"/>
      <c r="E37" s="4" t="s">
        <v>59</v>
      </c>
      <c r="F37" s="4">
        <v>231.8</v>
      </c>
      <c r="G37" s="4">
        <v>1</v>
      </c>
      <c r="H37" s="4">
        <f>F37*G37</f>
        <v>231.8</v>
      </c>
      <c r="I37" s="3"/>
      <c r="J37" s="4"/>
      <c r="K37" s="4"/>
      <c r="L37" s="4"/>
    </row>
    <row r="38" customHeight="1" spans="1:12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</row>
    <row r="39" customHeight="1" spans="1:12">
      <c r="A39" s="3" t="s">
        <v>66</v>
      </c>
      <c r="B39" s="3">
        <v>18000</v>
      </c>
      <c r="C39" s="3">
        <v>1</v>
      </c>
      <c r="D39" s="3">
        <f>B39*C39</f>
        <v>18000</v>
      </c>
      <c r="E39" s="4"/>
      <c r="F39" s="4"/>
      <c r="G39" s="4"/>
      <c r="H39" s="4"/>
      <c r="I39" s="4"/>
      <c r="J39" s="4"/>
      <c r="K39" s="4"/>
      <c r="L39" s="4"/>
    </row>
    <row r="40" customHeight="1" spans="1:12">
      <c r="A40" s="3"/>
      <c r="B40" s="3"/>
      <c r="C40" s="3"/>
      <c r="D40" s="3"/>
      <c r="E40" s="3" t="s">
        <v>60</v>
      </c>
      <c r="F40" s="4">
        <v>500</v>
      </c>
      <c r="G40" s="4">
        <v>3</v>
      </c>
      <c r="H40" s="4">
        <f>F40*G40</f>
        <v>1500</v>
      </c>
      <c r="I40" s="4" t="s">
        <v>64</v>
      </c>
      <c r="J40" s="4">
        <v>5</v>
      </c>
      <c r="K40" s="4">
        <v>12</v>
      </c>
      <c r="L40" s="4">
        <f>J40*K40</f>
        <v>60</v>
      </c>
    </row>
    <row r="41" customHeight="1" spans="1:12">
      <c r="A41" s="3"/>
      <c r="B41" s="3"/>
      <c r="C41" s="3"/>
      <c r="D41" s="3"/>
      <c r="E41" s="4"/>
      <c r="F41" s="4">
        <v>840</v>
      </c>
      <c r="G41" s="4">
        <v>1</v>
      </c>
      <c r="H41" s="4">
        <f>F41*G41</f>
        <v>840</v>
      </c>
      <c r="I41" s="4"/>
      <c r="J41" s="4"/>
      <c r="K41" s="4"/>
      <c r="L41" s="4"/>
    </row>
    <row r="42" customHeight="1" spans="1:12">
      <c r="A42" s="3"/>
      <c r="B42" s="3"/>
      <c r="C42" s="3"/>
      <c r="D42" s="3"/>
      <c r="E42" s="4"/>
      <c r="F42" s="4">
        <v>1100</v>
      </c>
      <c r="G42" s="4">
        <v>1</v>
      </c>
      <c r="H42" s="4">
        <f>F42*G42</f>
        <v>1100</v>
      </c>
      <c r="I42" s="4"/>
      <c r="J42" s="4"/>
      <c r="K42" s="4"/>
      <c r="L42" s="4"/>
    </row>
    <row r="43" customHeight="1" spans="1:12">
      <c r="A43" s="3"/>
      <c r="B43" s="3"/>
      <c r="C43" s="3"/>
      <c r="D43" s="3"/>
      <c r="E43" s="4"/>
      <c r="F43" s="4"/>
      <c r="G43" s="4">
        <f>SUM(G40:G41)</f>
        <v>4</v>
      </c>
      <c r="H43" s="4">
        <f>SUM(H40:H42)</f>
        <v>3440</v>
      </c>
      <c r="I43" s="4" t="s">
        <v>67</v>
      </c>
      <c r="J43" s="4">
        <v>20</v>
      </c>
      <c r="K43" s="4">
        <v>2</v>
      </c>
      <c r="L43" s="4">
        <f>J43*K43</f>
        <v>40</v>
      </c>
    </row>
    <row r="44" customHeight="1" spans="1:12">
      <c r="A44" s="3"/>
      <c r="B44" s="3"/>
      <c r="C44" s="3"/>
      <c r="D44" s="3"/>
      <c r="E44" s="4" t="s">
        <v>64</v>
      </c>
      <c r="F44" s="4">
        <v>50</v>
      </c>
      <c r="G44" s="4">
        <v>30</v>
      </c>
      <c r="H44" s="4">
        <f>F44*G44</f>
        <v>1500</v>
      </c>
      <c r="I44" s="4"/>
      <c r="J44" s="4"/>
      <c r="K44" s="4"/>
      <c r="L44" s="4"/>
    </row>
    <row r="45" customHeight="1" spans="1:12">
      <c r="A45" s="3"/>
      <c r="B45" s="3" t="s">
        <v>68</v>
      </c>
      <c r="C45" s="3">
        <f>C39+C35+C27</f>
        <v>222</v>
      </c>
      <c r="D45" s="3">
        <f>D39+D35+D27</f>
        <v>466412</v>
      </c>
      <c r="E45" s="4"/>
      <c r="F45" s="4"/>
      <c r="G45" s="5">
        <f>G44+G43+G37</f>
        <v>35</v>
      </c>
      <c r="H45" s="5">
        <f>H44+H43+H37</f>
        <v>5171.8</v>
      </c>
      <c r="I45" s="4"/>
      <c r="J45" s="4"/>
      <c r="K45" s="5">
        <f>K32+K36+K40+K43</f>
        <v>16</v>
      </c>
      <c r="L45" s="5">
        <f>L32+L36+L40+L43</f>
        <v>1325.3</v>
      </c>
    </row>
    <row r="46" customHeight="1" spans="1:12">
      <c r="A46" s="3"/>
      <c r="B46" s="3"/>
      <c r="C46" s="3"/>
      <c r="D46" s="3"/>
      <c r="E46" s="4"/>
      <c r="F46" s="4"/>
      <c r="G46" s="4"/>
      <c r="H46" s="4"/>
      <c r="I46" s="4"/>
      <c r="J46" s="4"/>
      <c r="K46" s="4"/>
      <c r="L46" s="4"/>
    </row>
    <row r="47" customHeight="1" spans="1:12">
      <c r="A47" s="3"/>
      <c r="B47" s="3"/>
      <c r="C47" s="3"/>
      <c r="D47" s="3"/>
      <c r="E47" s="4"/>
      <c r="F47" s="4"/>
      <c r="G47" s="4"/>
      <c r="H47" s="4"/>
      <c r="I47" s="4"/>
      <c r="J47" s="4"/>
      <c r="K47" s="4"/>
      <c r="L47" s="4"/>
    </row>
    <row r="48" customHeight="1" spans="1:12">
      <c r="A48" s="3"/>
      <c r="B48" s="3"/>
      <c r="C48" s="3"/>
      <c r="D48" s="3"/>
      <c r="E48" s="4"/>
      <c r="F48" s="4"/>
      <c r="G48" s="4"/>
      <c r="H48" s="4"/>
      <c r="I48" s="4"/>
      <c r="J48" s="4"/>
      <c r="K48" s="4"/>
      <c r="L48" s="4"/>
    </row>
    <row r="51" customHeight="1" spans="5:8">
      <c r="E51" s="4"/>
      <c r="F51" s="4"/>
      <c r="G51" s="4"/>
      <c r="H51" s="4"/>
    </row>
    <row r="52" customHeight="1" spans="5:8">
      <c r="E52" s="4"/>
      <c r="F52" s="4"/>
      <c r="G52" s="4"/>
      <c r="H52" s="4"/>
    </row>
    <row r="53" customHeight="1" spans="5:5">
      <c r="E53" s="3"/>
    </row>
    <row r="74" customHeight="1" spans="1:4">
      <c r="A74" s="3"/>
      <c r="B74" s="3"/>
      <c r="C74" s="3"/>
      <c r="D74" s="3"/>
    </row>
    <row r="75" customHeight="1" spans="1:4">
      <c r="A75" s="3"/>
      <c r="B75" s="3"/>
      <c r="C75" s="3"/>
      <c r="D75" s="3"/>
    </row>
    <row r="76" customHeight="1" spans="1:4">
      <c r="A76" s="3"/>
      <c r="B76" s="3"/>
      <c r="C76" s="3"/>
      <c r="D76" s="3"/>
    </row>
    <row r="77" customHeight="1" spans="1:4">
      <c r="A77" s="3"/>
      <c r="B77" s="3"/>
      <c r="C77" s="3"/>
      <c r="D77" s="3"/>
    </row>
    <row r="78" customHeight="1" spans="1:4">
      <c r="A78" s="4"/>
      <c r="B78" s="4"/>
      <c r="C78" s="4"/>
      <c r="D78" s="3"/>
    </row>
    <row r="79" customHeight="1" spans="1:4">
      <c r="A79" s="3"/>
      <c r="B79" s="3"/>
      <c r="C79" s="3"/>
      <c r="D79" s="3"/>
    </row>
    <row r="80" customHeight="1" spans="1:4">
      <c r="A80" s="3"/>
      <c r="B80" s="3"/>
      <c r="C80" s="3"/>
      <c r="D80" s="3"/>
    </row>
    <row r="81" customHeight="1" spans="1:4">
      <c r="A81" s="3" t="s">
        <v>69</v>
      </c>
      <c r="B81" s="3"/>
      <c r="C81" s="3"/>
      <c r="D81" s="3"/>
    </row>
    <row r="82" customHeight="1" spans="1:4">
      <c r="A82" s="3"/>
      <c r="B82" s="3"/>
      <c r="C82" s="3"/>
      <c r="D82" s="3"/>
    </row>
    <row r="83" customHeight="1" spans="1:4">
      <c r="A83" s="3"/>
      <c r="B83" s="3"/>
      <c r="C83" s="3"/>
      <c r="D83" s="3"/>
    </row>
    <row r="84" customHeight="1" spans="1:4">
      <c r="A84" s="5"/>
      <c r="B84" s="5"/>
      <c r="C84" s="5"/>
      <c r="D84" s="5"/>
    </row>
    <row r="85" customHeight="1" spans="1:4">
      <c r="A85" s="3"/>
      <c r="B85" s="3"/>
      <c r="C85" s="3"/>
      <c r="D85" s="3"/>
    </row>
    <row r="86" customHeight="1" spans="1:4">
      <c r="A86" s="4" t="s">
        <v>55</v>
      </c>
      <c r="B86" s="3"/>
      <c r="C86" s="3"/>
      <c r="D86" s="3"/>
    </row>
    <row r="87" customHeight="1" spans="2:4">
      <c r="B87" s="3"/>
      <c r="C87" s="3"/>
      <c r="D87" s="3"/>
    </row>
    <row r="88" customHeight="1" spans="1:4">
      <c r="A88" s="4"/>
      <c r="B88" s="3"/>
      <c r="C88" s="3"/>
      <c r="D88" s="3"/>
    </row>
    <row r="89" customHeight="1" spans="1:12">
      <c r="A89" s="3"/>
      <c r="B89" s="3"/>
      <c r="C89" s="2"/>
      <c r="D89" s="3"/>
      <c r="I89" s="3"/>
      <c r="J89" s="3"/>
      <c r="K89" s="3"/>
      <c r="L89" s="3"/>
    </row>
    <row r="90" customHeight="1" spans="1:12">
      <c r="A90" s="4"/>
      <c r="B90" s="3"/>
      <c r="C90" s="3"/>
      <c r="D90" s="3"/>
      <c r="I90" s="4"/>
      <c r="J90" s="4"/>
      <c r="K90" s="4"/>
      <c r="L90" s="4"/>
    </row>
    <row r="91" customHeight="1" spans="1:12">
      <c r="A91" s="4"/>
      <c r="B91" s="3"/>
      <c r="C91" s="3"/>
      <c r="D91" s="3"/>
      <c r="I91" s="4"/>
      <c r="J91" s="4"/>
      <c r="K91" s="4"/>
      <c r="L91" s="4"/>
    </row>
    <row r="92" customHeight="1" spans="1:12">
      <c r="A92" s="2"/>
      <c r="B92" s="2"/>
      <c r="C92" s="3"/>
      <c r="D92" s="3"/>
      <c r="I92" s="4"/>
      <c r="J92" s="4"/>
      <c r="K92" s="4"/>
      <c r="L92" s="4"/>
    </row>
    <row r="93" customHeight="1" spans="4:12">
      <c r="D93" s="3"/>
      <c r="I93" s="3"/>
      <c r="J93" s="4"/>
      <c r="K93" s="4"/>
      <c r="L93" s="4"/>
    </row>
    <row r="94" customHeight="1" spans="1:12">
      <c r="A94" s="3" t="s">
        <v>70</v>
      </c>
      <c r="B94" s="3"/>
      <c r="C94" s="3"/>
      <c r="D94" s="3"/>
      <c r="I94" s="3"/>
      <c r="J94" s="4"/>
      <c r="K94" s="4"/>
      <c r="L94" s="4"/>
    </row>
    <row r="95" customHeight="1" spans="1:12">
      <c r="A95" s="3"/>
      <c r="B95" s="3"/>
      <c r="C95" s="3"/>
      <c r="D95" s="3"/>
      <c r="I95" s="4"/>
      <c r="J95" s="4"/>
      <c r="K95" s="4"/>
      <c r="L95" s="4"/>
    </row>
    <row r="96" customHeight="1" spans="1:12">
      <c r="A96" s="3"/>
      <c r="B96" s="3"/>
      <c r="C96" s="3"/>
      <c r="D96" s="3"/>
      <c r="I96" s="4"/>
      <c r="J96" s="4"/>
      <c r="K96" s="4"/>
      <c r="L96" s="4"/>
    </row>
    <row r="97" customHeight="1" spans="1:12">
      <c r="A97" s="3"/>
      <c r="B97" s="3"/>
      <c r="C97" s="3"/>
      <c r="D97" s="3"/>
      <c r="I97" s="4"/>
      <c r="J97" s="4"/>
      <c r="K97" s="4"/>
      <c r="L97" s="4"/>
    </row>
    <row r="98" customHeight="1" spans="1:12">
      <c r="A98" s="3"/>
      <c r="B98" s="3"/>
      <c r="C98" s="3"/>
      <c r="D98" s="3"/>
      <c r="I98" s="4"/>
      <c r="J98" s="4"/>
      <c r="K98" s="4"/>
      <c r="L98" s="4"/>
    </row>
    <row r="99" customHeight="1" spans="1:12">
      <c r="A99" s="3"/>
      <c r="B99" s="3"/>
      <c r="C99" s="3"/>
      <c r="D99" s="3"/>
      <c r="I99" s="4"/>
      <c r="J99" s="4"/>
      <c r="K99" s="4"/>
      <c r="L99" s="4"/>
    </row>
    <row r="100" customHeight="1" spans="1:12">
      <c r="A100" s="3"/>
      <c r="B100" s="3"/>
      <c r="C100" s="3"/>
      <c r="D100" s="3"/>
      <c r="I100" s="4"/>
      <c r="J100" s="4"/>
      <c r="K100" s="4"/>
      <c r="L100" s="4"/>
    </row>
    <row r="101" customHeight="1" spans="1:12">
      <c r="A101" s="3"/>
      <c r="B101" s="3"/>
      <c r="C101" s="3"/>
      <c r="D101" s="3"/>
      <c r="I101" s="4"/>
      <c r="J101" s="4"/>
      <c r="K101" s="4"/>
      <c r="L101" s="4"/>
    </row>
    <row r="102" customHeight="1" spans="1:12">
      <c r="A102" s="3" t="s">
        <v>66</v>
      </c>
      <c r="B102" s="3"/>
      <c r="C102" s="3"/>
      <c r="D102" s="3"/>
      <c r="I102" s="4"/>
      <c r="J102" s="4"/>
      <c r="K102" s="4"/>
      <c r="L102" s="4"/>
    </row>
    <row r="103" customHeight="1" spans="1:12">
      <c r="A103" s="3"/>
      <c r="B103" s="3"/>
      <c r="C103" s="3"/>
      <c r="D103" s="3"/>
      <c r="I103" s="3"/>
      <c r="J103" s="5"/>
      <c r="K103" s="5"/>
      <c r="L103" s="5"/>
    </row>
    <row r="104" customHeight="1" spans="1:4">
      <c r="A104" s="3"/>
      <c r="B104" s="3"/>
      <c r="C104" s="3"/>
      <c r="D104" s="3"/>
    </row>
    <row r="105" customHeight="1" spans="1:4">
      <c r="A105" s="3"/>
      <c r="B105" s="3"/>
      <c r="C105" s="3"/>
      <c r="D105" s="3"/>
    </row>
    <row r="106" customHeight="1" spans="1:4">
      <c r="A106" s="3"/>
      <c r="B106" s="3"/>
      <c r="C106" s="3"/>
      <c r="D106" s="3"/>
    </row>
    <row r="107" customHeight="1" spans="1:4">
      <c r="A107" s="3" t="s">
        <v>71</v>
      </c>
      <c r="B107" s="3"/>
      <c r="C107" s="3"/>
      <c r="D107" s="3"/>
    </row>
    <row r="108" customHeight="1" spans="1:4">
      <c r="A108" s="3"/>
      <c r="B108" s="3"/>
      <c r="C108" s="3"/>
      <c r="D108" s="3"/>
    </row>
    <row r="109" customHeight="1" spans="1:4">
      <c r="A109" s="3"/>
      <c r="B109" s="3"/>
      <c r="C109" s="3"/>
      <c r="D109" s="3"/>
    </row>
    <row r="110" customHeight="1" spans="1:9">
      <c r="A110" s="3"/>
      <c r="B110" s="5"/>
      <c r="C110" s="5"/>
      <c r="D110" s="5"/>
      <c r="H110" s="1" t="s">
        <v>68</v>
      </c>
      <c r="I110" s="1">
        <f>L45+L31+L15+H45+H35+H13</f>
        <v>22591.11</v>
      </c>
    </row>
    <row r="112" customHeight="1" spans="10:10">
      <c r="J112" s="1">
        <f>22578.64-4043.6-3784.6-5171.8-4444.11-3812.7</f>
        <v>1321.83</v>
      </c>
    </row>
    <row r="113" customHeight="1" spans="9:9">
      <c r="I113" s="1">
        <f>490840*0.046</f>
        <v>22578.64</v>
      </c>
    </row>
    <row r="115" customHeight="1" spans="9:9">
      <c r="I115" s="1">
        <f>I110-I113</f>
        <v>12.4700000000012</v>
      </c>
    </row>
    <row r="128" customHeight="1" spans="7:8">
      <c r="G128" s="1" t="s">
        <v>68</v>
      </c>
      <c r="H128" s="1">
        <f>L45+L31+L15+H45+H35+H13</f>
        <v>22591.11</v>
      </c>
    </row>
    <row r="131" customHeight="1" spans="8:8">
      <c r="H131" s="1">
        <f>490840*0.046</f>
        <v>22578.64</v>
      </c>
    </row>
    <row r="138" customHeight="1" spans="8:8">
      <c r="H138" s="1">
        <f>H131-H128</f>
        <v>-12.4700000000012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暮雪上的星晨</cp:lastModifiedBy>
  <dcterms:created xsi:type="dcterms:W3CDTF">2016-12-28T02:03:00Z</dcterms:created>
  <dcterms:modified xsi:type="dcterms:W3CDTF">2017-12-13T08:42:16Z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